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3250" windowHeight="12570"/>
  </bookViews>
  <sheets>
    <sheet name="SINTÉTICO" sheetId="1" r:id="rId1"/>
    <sheet name="CPU" sheetId="7" r:id="rId2"/>
    <sheet name="CRONOGRAMA" sheetId="2" r:id="rId3"/>
    <sheet name="BDI DESONERADO" sheetId="3" r:id="rId4"/>
    <sheet name="BDI DESONERADO DIF" sheetId="4" r:id="rId5"/>
    <sheet name="ENCARGOS SOCIAIS" sheetId="5" r:id="rId6"/>
    <sheet name="INSUMOS" sheetId="9" r:id="rId7"/>
  </sheets>
  <externalReferences>
    <externalReference r:id="rId8"/>
    <externalReference r:id="rId9"/>
    <externalReference r:id="rId10"/>
  </externalReferences>
  <definedNames>
    <definedName name="_xlnm._FilterDatabase" localSheetId="1" hidden="1">CPU!$A$1:$J$3605</definedName>
    <definedName name="_xlnm._FilterDatabase" localSheetId="2" hidden="1">CRONOGRAMA!$A$8:$Q$48</definedName>
    <definedName name="_xlnm._FilterDatabase" localSheetId="6" hidden="1">INSUMOS!$A$1:$E$730</definedName>
    <definedName name="_xlnm._FilterDatabase" localSheetId="0" hidden="1">SINTÉTICO!$A$5:$J$512</definedName>
    <definedName name="_xlnm.Print_Area" localSheetId="3">'BDI DESONERADO'!$A$1:$D$18</definedName>
    <definedName name="_xlnm.Print_Area" localSheetId="4">'BDI DESONERADO DIF'!$A$1:$D$18</definedName>
    <definedName name="_xlnm.Print_Area" localSheetId="1">CPU!$D$1:$J$3611</definedName>
    <definedName name="_xlnm.Print_Area" localSheetId="2">CRONOGRAMA!$A$6:$P$47</definedName>
    <definedName name="_xlnm.Print_Area" localSheetId="5">'ENCARGOS SOCIAIS'!$A$1:$D$36</definedName>
    <definedName name="_xlnm.Print_Area" localSheetId="0">SINTÉTICO!$A$4:$J$512</definedName>
    <definedName name="AUX">INSUMOS!$A$1:$E$730</definedName>
    <definedName name="BDI" localSheetId="4">'[1]BDI DESONERADO'!$D$18</definedName>
    <definedName name="BDI" localSheetId="1">'[2]BDI DESONERADO'!$D$18</definedName>
    <definedName name="BDI" localSheetId="5">'[1]BDI DESONERADO'!$D$18</definedName>
    <definedName name="BDI">'BDI DESONERADO'!$D$18</definedName>
    <definedName name="BDIF" localSheetId="1">'[2]BDI DESONERADO DIF'!$D$18</definedName>
    <definedName name="BDIF">'BDI DESONERADO DIF'!$D$18</definedName>
    <definedName name="COMPNORMAL">CPU!$B$2:$C$3605</definedName>
    <definedName name="CPU" localSheetId="3">[1]CPUs!$A$6:$B$7416</definedName>
    <definedName name="CPU" localSheetId="4">[1]CPUs!$A$6:$B$7416</definedName>
    <definedName name="CPU" localSheetId="1">CPU!$B$2:$C$3605</definedName>
    <definedName name="CPU" localSheetId="2">[1]CPUs!$A$6:$B$7416</definedName>
    <definedName name="CPU" localSheetId="5">[1]CPUs!$A$6:$B$7416</definedName>
    <definedName name="CPU">[3]CPUs!$A$6:$B$5867</definedName>
    <definedName name="CPUa" localSheetId="3">#REF!</definedName>
    <definedName name="CPUa" localSheetId="4">#REF!</definedName>
    <definedName name="CPUa" localSheetId="1">#REF!</definedName>
    <definedName name="CPUa" localSheetId="5">#REF!</definedName>
    <definedName name="CPUa">#REF!</definedName>
    <definedName name="INSUMOS">INSUMOS!$A$1:$E$389</definedName>
    <definedName name="INSUORSE" localSheetId="3">[1]INSUMOS!$A$546:$E$679</definedName>
    <definedName name="INSUORSE" localSheetId="4">[1]INSUMOS!$A$546:$E$679</definedName>
    <definedName name="INSUORSE" localSheetId="2">[1]INSUMOS!$A$546:$E$679</definedName>
    <definedName name="INSUORSE" localSheetId="5">[1]INSUMOS!$A$546:$E$679</definedName>
    <definedName name="INSUORSE">INSUMOS!$A$475:$E$730</definedName>
    <definedName name="INSUPROP">INSUMOS!$A$466:$E$474</definedName>
    <definedName name="INSUSBC">INSUMOS!$A$392:$E$465</definedName>
    <definedName name="INSUSEINFRA">[1]INSUMOS!$A$514:$E$545</definedName>
    <definedName name="INSUSINAPI" localSheetId="3">[1]INSUMOS!$A$1:$E$513</definedName>
    <definedName name="INSUSINAPI" localSheetId="4">[1]INSUMOS!$A$1:$E$513</definedName>
    <definedName name="INSUSINAPI" localSheetId="2">[1]INSUMOS!$A$1:$E$513</definedName>
    <definedName name="INSUSINAPI" localSheetId="5">[1]INSUMOS!$A$1:$E$513</definedName>
    <definedName name="INSUSINAPI">[3]INSUMOS!$A$2:$E$482</definedName>
    <definedName name="INSUSINAPI2" localSheetId="3">#REF!</definedName>
    <definedName name="INSUSINAPI2" localSheetId="4">#REF!</definedName>
    <definedName name="INSUSINAPI2" localSheetId="1">#REF!</definedName>
    <definedName name="INSUSINAPI2" localSheetId="5">#REF!</definedName>
    <definedName name="INSUSINAPI2">#REF!</definedName>
    <definedName name="ORSETJ">INSUMOS!$A$475:$E$730</definedName>
    <definedName name="PROP" localSheetId="3">[1]PROPRIA!$A$3:$B$903</definedName>
    <definedName name="PROP" localSheetId="4">[1]PROPRIA!$A$3:$B$903</definedName>
    <definedName name="PROP" localSheetId="2">[1]PROPRIA!$A$3:$B$903</definedName>
    <definedName name="PROP" localSheetId="5">[1]PROPRIA!$A$3:$B$903</definedName>
    <definedName name="PROP">[3]PROP!$A$2:$B$1257</definedName>
    <definedName name="SICRO">INSUMOS!$A$390:$E$391</definedName>
    <definedName name="SINAPITJ">INSUMOS!$A$2:$E$389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8" i="1"/>
  <c r="C3610" i="7"/>
  <c r="C2" l="1"/>
  <c r="C15"/>
  <c r="C30"/>
  <c r="C76"/>
  <c r="C123"/>
  <c r="C203"/>
  <c r="C281"/>
  <c r="C294"/>
  <c r="C307"/>
  <c r="C333"/>
  <c r="C341"/>
  <c r="C352"/>
  <c r="C363"/>
  <c r="C374"/>
  <c r="C387"/>
  <c r="C391"/>
  <c r="C398"/>
  <c r="C402"/>
  <c r="C412"/>
  <c r="C422"/>
  <c r="C431"/>
  <c r="C440"/>
  <c r="C448"/>
  <c r="C453"/>
  <c r="C458"/>
  <c r="C473"/>
  <c r="C489"/>
  <c r="C498"/>
  <c r="C507"/>
  <c r="C516"/>
  <c r="C524"/>
  <c r="C535"/>
  <c r="C537"/>
  <c r="C541"/>
  <c r="C548"/>
  <c r="C554"/>
  <c r="C563"/>
  <c r="C572"/>
  <c r="C581"/>
  <c r="C590"/>
  <c r="C599"/>
  <c r="C608"/>
  <c r="C617"/>
  <c r="C626"/>
  <c r="C638"/>
  <c r="C649"/>
  <c r="C657"/>
  <c r="C676"/>
  <c r="C699"/>
  <c r="C708"/>
  <c r="C715"/>
  <c r="C725"/>
  <c r="C740"/>
  <c r="C747"/>
  <c r="C757"/>
  <c r="C763"/>
  <c r="C778"/>
  <c r="C793"/>
  <c r="C803"/>
  <c r="C813"/>
  <c r="C815"/>
  <c r="C822"/>
  <c r="C830"/>
  <c r="C838"/>
  <c r="C847"/>
  <c r="C854"/>
  <c r="C861"/>
  <c r="C868"/>
  <c r="C874"/>
  <c r="C882"/>
  <c r="C890"/>
  <c r="C898"/>
  <c r="C906"/>
  <c r="C915"/>
  <c r="C927"/>
  <c r="C940"/>
  <c r="C953"/>
  <c r="C967"/>
  <c r="C969"/>
  <c r="C971"/>
  <c r="C983"/>
  <c r="C994"/>
  <c r="C996"/>
  <c r="C998"/>
  <c r="C1008"/>
  <c r="C1018"/>
  <c r="C1028"/>
  <c r="C1038"/>
  <c r="C1048"/>
  <c r="C1060"/>
  <c r="C1070"/>
  <c r="C1080"/>
  <c r="C1092"/>
  <c r="C1102"/>
  <c r="C1112"/>
  <c r="C1114"/>
  <c r="C1124"/>
  <c r="C1126"/>
  <c r="C1128"/>
  <c r="C1130"/>
  <c r="C1134"/>
  <c r="C1141"/>
  <c r="C1143"/>
  <c r="C1155"/>
  <c r="C1162"/>
  <c r="C1170"/>
  <c r="C1181"/>
  <c r="C1194"/>
  <c r="C1196"/>
  <c r="C1206"/>
  <c r="C1216"/>
  <c r="C1226"/>
  <c r="C1228"/>
  <c r="C1230"/>
  <c r="C1232"/>
  <c r="C1234"/>
  <c r="C1236"/>
  <c r="C1246"/>
  <c r="C1258"/>
  <c r="C1260"/>
  <c r="C1272"/>
  <c r="C1274"/>
  <c r="C1276"/>
  <c r="C1285"/>
  <c r="C1287"/>
  <c r="C1297"/>
  <c r="C1311"/>
  <c r="C1321"/>
  <c r="C1331"/>
  <c r="G149" i="1" s="1"/>
  <c r="C1333" i="7"/>
  <c r="C1335"/>
  <c r="C1347"/>
  <c r="C1357"/>
  <c r="C1359"/>
  <c r="C1361"/>
  <c r="C1363"/>
  <c r="C1365"/>
  <c r="C1367"/>
  <c r="C1369"/>
  <c r="C1371"/>
  <c r="C1373"/>
  <c r="C1375"/>
  <c r="C1377"/>
  <c r="C1379"/>
  <c r="C1381"/>
  <c r="C1383"/>
  <c r="C1385"/>
  <c r="C1387"/>
  <c r="C1397"/>
  <c r="C1406"/>
  <c r="C1408"/>
  <c r="C1410"/>
  <c r="C1420"/>
  <c r="C1438"/>
  <c r="C1453"/>
  <c r="C1466"/>
  <c r="C1474"/>
  <c r="C1484"/>
  <c r="C1488"/>
  <c r="C1499"/>
  <c r="C1501"/>
  <c r="C1509"/>
  <c r="C1516"/>
  <c r="C1518"/>
  <c r="C1526"/>
  <c r="C1534"/>
  <c r="C1542"/>
  <c r="C1547"/>
  <c r="C1552"/>
  <c r="C1554"/>
  <c r="C1556"/>
  <c r="C1563"/>
  <c r="C1570"/>
  <c r="C1580"/>
  <c r="C1588"/>
  <c r="C1596"/>
  <c r="C1604"/>
  <c r="C1612"/>
  <c r="C1620"/>
  <c r="C1630"/>
  <c r="C1632"/>
  <c r="C1643"/>
  <c r="C1657"/>
  <c r="C1659"/>
  <c r="C1664"/>
  <c r="C1669"/>
  <c r="C1677"/>
  <c r="C1679"/>
  <c r="C1686"/>
  <c r="C1694"/>
  <c r="C1701"/>
  <c r="C1703"/>
  <c r="C1710"/>
  <c r="C1712"/>
  <c r="C1722"/>
  <c r="C1727"/>
  <c r="C1737"/>
  <c r="C1744"/>
  <c r="C1752"/>
  <c r="C1763"/>
  <c r="C1770"/>
  <c r="C1772"/>
  <c r="C1779"/>
  <c r="C1781"/>
  <c r="C1794"/>
  <c r="C1805"/>
  <c r="C1810"/>
  <c r="C1820"/>
  <c r="C1830"/>
  <c r="C1835"/>
  <c r="C1845"/>
  <c r="C1850"/>
  <c r="C1860"/>
  <c r="C1868"/>
  <c r="C1870"/>
  <c r="C1878"/>
  <c r="C1886"/>
  <c r="C1897"/>
  <c r="C1905"/>
  <c r="C1913"/>
  <c r="C1921"/>
  <c r="C1929"/>
  <c r="C1937"/>
  <c r="C1945"/>
  <c r="C1953"/>
  <c r="C1961"/>
  <c r="C1963"/>
  <c r="C1973"/>
  <c r="C1980"/>
  <c r="C1990"/>
  <c r="C1998"/>
  <c r="C2006"/>
  <c r="C2014"/>
  <c r="C2022"/>
  <c r="C2030"/>
  <c r="C2040"/>
  <c r="C2048"/>
  <c r="C2050"/>
  <c r="C2060"/>
  <c r="C2070"/>
  <c r="C2080"/>
  <c r="C2090"/>
  <c r="C2098"/>
  <c r="C2108"/>
  <c r="C2110"/>
  <c r="C2112"/>
  <c r="C2119"/>
  <c r="C2121"/>
  <c r="C2129"/>
  <c r="C2131"/>
  <c r="C2133"/>
  <c r="C2135"/>
  <c r="C2143"/>
  <c r="C2151"/>
  <c r="C2159"/>
  <c r="C2167"/>
  <c r="C2177"/>
  <c r="C2187"/>
  <c r="C2197"/>
  <c r="C2199"/>
  <c r="C2215"/>
  <c r="C2217"/>
  <c r="C2219"/>
  <c r="C2229"/>
  <c r="C2239"/>
  <c r="C2241"/>
  <c r="C2243"/>
  <c r="C2245"/>
  <c r="C2255"/>
  <c r="C2257"/>
  <c r="C2263"/>
  <c r="C2267"/>
  <c r="C2275"/>
  <c r="C2285"/>
  <c r="C2287"/>
  <c r="C2303"/>
  <c r="C2307"/>
  <c r="C2314"/>
  <c r="C2324"/>
  <c r="C2334"/>
  <c r="C2342"/>
  <c r="C2350"/>
  <c r="C2358"/>
  <c r="C2366"/>
  <c r="C2374"/>
  <c r="C2381"/>
  <c r="C2388"/>
  <c r="C2396"/>
  <c r="C2402"/>
  <c r="C2408"/>
  <c r="C2410"/>
  <c r="C2421"/>
  <c r="C2423"/>
  <c r="C2433"/>
  <c r="C2443"/>
  <c r="C2450"/>
  <c r="C2461"/>
  <c r="C2463"/>
  <c r="C2465"/>
  <c r="C2467"/>
  <c r="C2474"/>
  <c r="C2484"/>
  <c r="C2494"/>
  <c r="C2501"/>
  <c r="C2508"/>
  <c r="C2515"/>
  <c r="C2522"/>
  <c r="C2529"/>
  <c r="C2536"/>
  <c r="C2543"/>
  <c r="C2553"/>
  <c r="C2563"/>
  <c r="C2573"/>
  <c r="C2581"/>
  <c r="C2588"/>
  <c r="C2595"/>
  <c r="C2605"/>
  <c r="C2614"/>
  <c r="C2621"/>
  <c r="C2623"/>
  <c r="C2628"/>
  <c r="C2639"/>
  <c r="C2646"/>
  <c r="C2653"/>
  <c r="C2663"/>
  <c r="C2670"/>
  <c r="C2675"/>
  <c r="C2683"/>
  <c r="C2690"/>
  <c r="C2692"/>
  <c r="C2702"/>
  <c r="C2712"/>
  <c r="C2720"/>
  <c r="C2727"/>
  <c r="C2731"/>
  <c r="C2733"/>
  <c r="C2737"/>
  <c r="C2741"/>
  <c r="C2748"/>
  <c r="C2752"/>
  <c r="C2761"/>
  <c r="C2771"/>
  <c r="C2781"/>
  <c r="C2788"/>
  <c r="C2794"/>
  <c r="C2802"/>
  <c r="C2809"/>
  <c r="C2813"/>
  <c r="C2815"/>
  <c r="C2820"/>
  <c r="C2825"/>
  <c r="C2835"/>
  <c r="C2837"/>
  <c r="C2839"/>
  <c r="C2841"/>
  <c r="C2849"/>
  <c r="C2856"/>
  <c r="C2863"/>
  <c r="C2870"/>
  <c r="C2878"/>
  <c r="C2885"/>
  <c r="C2892"/>
  <c r="C2897"/>
  <c r="C2902"/>
  <c r="C2912"/>
  <c r="C2922"/>
  <c r="C2932"/>
  <c r="C2940"/>
  <c r="C2945"/>
  <c r="C2952"/>
  <c r="C2957"/>
  <c r="C2964"/>
  <c r="C2969"/>
  <c r="C2979"/>
  <c r="C2987"/>
  <c r="C2993"/>
  <c r="C2997"/>
  <c r="C3006"/>
  <c r="C3008"/>
  <c r="C3014"/>
  <c r="C3027"/>
  <c r="C3031"/>
  <c r="C3038"/>
  <c r="C3040"/>
  <c r="C3042"/>
  <c r="C3050"/>
  <c r="C3057"/>
  <c r="C3068"/>
  <c r="C3081"/>
  <c r="C3088"/>
  <c r="C3094"/>
  <c r="C3100"/>
  <c r="C3106"/>
  <c r="C3115"/>
  <c r="C3124"/>
  <c r="C3133"/>
  <c r="C3135"/>
  <c r="C3137"/>
  <c r="C3139"/>
  <c r="C3154"/>
  <c r="C3156"/>
  <c r="C3158"/>
  <c r="C3166"/>
  <c r="C3173"/>
  <c r="C3180"/>
  <c r="C3187"/>
  <c r="C3193"/>
  <c r="C3200"/>
  <c r="C3208"/>
  <c r="C3210"/>
  <c r="C3231"/>
  <c r="C3240"/>
  <c r="C3250"/>
  <c r="C3258"/>
  <c r="C3260"/>
  <c r="C3268"/>
  <c r="C3276"/>
  <c r="C3285"/>
  <c r="C3294"/>
  <c r="C3303"/>
  <c r="C3312"/>
  <c r="C3321"/>
  <c r="C3330"/>
  <c r="C3339"/>
  <c r="C3348"/>
  <c r="C3357"/>
  <c r="C3359"/>
  <c r="C3361"/>
  <c r="C3363"/>
  <c r="C3365"/>
  <c r="C3367"/>
  <c r="C3369"/>
  <c r="C3371"/>
  <c r="C3379"/>
  <c r="C3387"/>
  <c r="C3395"/>
  <c r="C3403"/>
  <c r="C3411"/>
  <c r="C3419"/>
  <c r="C3427"/>
  <c r="C3429"/>
  <c r="C3433"/>
  <c r="C3442"/>
  <c r="C3452"/>
  <c r="C3454"/>
  <c r="C3456"/>
  <c r="C3469"/>
  <c r="C3483"/>
  <c r="C3497"/>
  <c r="C3508"/>
  <c r="C3512"/>
  <c r="C3522"/>
  <c r="C3535"/>
  <c r="C3542"/>
  <c r="C3553"/>
  <c r="C3564"/>
  <c r="C3573"/>
  <c r="C3582"/>
  <c r="C3593"/>
  <c r="C3605"/>
  <c r="D12" i="4" l="1"/>
  <c r="B9" i="2"/>
  <c r="B43"/>
  <c r="B41"/>
  <c r="B39"/>
  <c r="B37"/>
  <c r="B35"/>
  <c r="B33"/>
  <c r="B31"/>
  <c r="B29"/>
  <c r="B27"/>
  <c r="B25"/>
  <c r="B23"/>
  <c r="B21"/>
  <c r="B19"/>
  <c r="B17"/>
  <c r="B15"/>
  <c r="B13"/>
  <c r="B11"/>
  <c r="C12" i="5"/>
  <c r="C36" s="1"/>
  <c r="D12"/>
  <c r="C24"/>
  <c r="D24"/>
  <c r="C31"/>
  <c r="D31"/>
  <c r="C35"/>
  <c r="D35"/>
  <c r="D18" i="4"/>
  <c r="D12" i="3"/>
  <c r="D18" s="1"/>
  <c r="G13"/>
  <c r="H13" s="1"/>
  <c r="G14"/>
  <c r="H14" s="1"/>
  <c r="P9" i="2"/>
  <c r="P11"/>
  <c r="P13"/>
  <c r="P15"/>
  <c r="P17"/>
  <c r="P19"/>
  <c r="P21"/>
  <c r="P23"/>
  <c r="P25"/>
  <c r="P27"/>
  <c r="P29"/>
  <c r="P31"/>
  <c r="P33"/>
  <c r="P35"/>
  <c r="P37"/>
  <c r="P39"/>
  <c r="P41"/>
  <c r="P43"/>
  <c r="D36" i="5" l="1"/>
  <c r="G319" i="1" l="1"/>
  <c r="G261"/>
  <c r="G7"/>
  <c r="G73"/>
  <c r="I73" s="1"/>
  <c r="G62"/>
  <c r="G101" l="1"/>
  <c r="G199"/>
  <c r="G78"/>
  <c r="I78" s="1"/>
  <c r="G424"/>
  <c r="G326"/>
  <c r="G191"/>
  <c r="G19"/>
  <c r="I19" s="1"/>
  <c r="G211"/>
  <c r="I211" s="1"/>
  <c r="G155"/>
  <c r="H155" s="1"/>
  <c r="G484"/>
  <c r="G79"/>
  <c r="I79" s="1"/>
  <c r="G489"/>
  <c r="G130"/>
  <c r="G141"/>
  <c r="H141" s="1"/>
  <c r="G15"/>
  <c r="H15" s="1"/>
  <c r="G483"/>
  <c r="I483" s="1"/>
  <c r="G87"/>
  <c r="G329"/>
  <c r="I329" s="1"/>
  <c r="G378"/>
  <c r="H378" s="1"/>
  <c r="G423"/>
  <c r="I423" s="1"/>
  <c r="G377"/>
  <c r="G345"/>
  <c r="G208"/>
  <c r="G131"/>
  <c r="I131" s="1"/>
  <c r="G460"/>
  <c r="G447"/>
  <c r="I447" s="1"/>
  <c r="G34"/>
  <c r="I34" s="1"/>
  <c r="G59"/>
  <c r="I59" s="1"/>
  <c r="G67"/>
  <c r="H67" s="1"/>
  <c r="J73"/>
  <c r="I319"/>
  <c r="H319"/>
  <c r="H73"/>
  <c r="I62"/>
  <c r="H62"/>
  <c r="I261"/>
  <c r="H261"/>
  <c r="H7"/>
  <c r="I7"/>
  <c r="G128"/>
  <c r="G453"/>
  <c r="G327"/>
  <c r="G187"/>
  <c r="G392"/>
  <c r="G222"/>
  <c r="G148"/>
  <c r="G294"/>
  <c r="G299"/>
  <c r="G386"/>
  <c r="G52"/>
  <c r="G132"/>
  <c r="G176"/>
  <c r="G474"/>
  <c r="G103"/>
  <c r="G400"/>
  <c r="G24"/>
  <c r="G83"/>
  <c r="G186"/>
  <c r="G367"/>
  <c r="G13"/>
  <c r="G150"/>
  <c r="G444"/>
  <c r="G401"/>
  <c r="G413"/>
  <c r="G315"/>
  <c r="G430"/>
  <c r="G116"/>
  <c r="G330"/>
  <c r="G74"/>
  <c r="G134"/>
  <c r="G382"/>
  <c r="G97"/>
  <c r="G295"/>
  <c r="G449"/>
  <c r="G181"/>
  <c r="G47"/>
  <c r="G198"/>
  <c r="G440"/>
  <c r="G283"/>
  <c r="G480"/>
  <c r="G104"/>
  <c r="G454"/>
  <c r="G487"/>
  <c r="G124"/>
  <c r="G284"/>
  <c r="G136"/>
  <c r="I136" s="1"/>
  <c r="G58"/>
  <c r="G399"/>
  <c r="G416"/>
  <c r="G273"/>
  <c r="G234"/>
  <c r="G14"/>
  <c r="G216"/>
  <c r="G170"/>
  <c r="G349"/>
  <c r="G322"/>
  <c r="G99"/>
  <c r="G194"/>
  <c r="G404"/>
  <c r="G337"/>
  <c r="G380"/>
  <c r="G397"/>
  <c r="G256"/>
  <c r="G158"/>
  <c r="G171"/>
  <c r="G44"/>
  <c r="G85"/>
  <c r="G358"/>
  <c r="G388"/>
  <c r="G129"/>
  <c r="G266"/>
  <c r="G125"/>
  <c r="G398"/>
  <c r="G439"/>
  <c r="G476"/>
  <c r="G209"/>
  <c r="G498"/>
  <c r="G235"/>
  <c r="G379"/>
  <c r="G253"/>
  <c r="G135"/>
  <c r="G395"/>
  <c r="G229"/>
  <c r="G317"/>
  <c r="G376"/>
  <c r="G95"/>
  <c r="G343"/>
  <c r="G262"/>
  <c r="G214"/>
  <c r="G370"/>
  <c r="G50"/>
  <c r="G218"/>
  <c r="G506"/>
  <c r="G144"/>
  <c r="G177"/>
  <c r="G224"/>
  <c r="G84"/>
  <c r="G250"/>
  <c r="G425"/>
  <c r="G433"/>
  <c r="G385"/>
  <c r="G362"/>
  <c r="G373"/>
  <c r="G375"/>
  <c r="G246"/>
  <c r="G31"/>
  <c r="G258"/>
  <c r="G137"/>
  <c r="G190"/>
  <c r="G188"/>
  <c r="G318"/>
  <c r="G16"/>
  <c r="G264"/>
  <c r="G286"/>
  <c r="G154"/>
  <c r="G436"/>
  <c r="G178"/>
  <c r="G505"/>
  <c r="G172"/>
  <c r="G80"/>
  <c r="G230"/>
  <c r="G403"/>
  <c r="G102"/>
  <c r="G94"/>
  <c r="G108"/>
  <c r="G196"/>
  <c r="G296"/>
  <c r="G139"/>
  <c r="G36"/>
  <c r="G192"/>
  <c r="G255"/>
  <c r="G417"/>
  <c r="G282"/>
  <c r="G475"/>
  <c r="G221"/>
  <c r="G163"/>
  <c r="G287"/>
  <c r="G207"/>
  <c r="G354"/>
  <c r="G63"/>
  <c r="G431"/>
  <c r="G204"/>
  <c r="G270"/>
  <c r="G495"/>
  <c r="G394"/>
  <c r="G368"/>
  <c r="G259"/>
  <c r="G297"/>
  <c r="G241"/>
  <c r="G68"/>
  <c r="G252"/>
  <c r="G302"/>
  <c r="G438"/>
  <c r="G25"/>
  <c r="G486"/>
  <c r="G200"/>
  <c r="G146"/>
  <c r="G334"/>
  <c r="G248"/>
  <c r="G393"/>
  <c r="G41"/>
  <c r="G324"/>
  <c r="G493"/>
  <c r="G37"/>
  <c r="G387"/>
  <c r="G304"/>
  <c r="G227"/>
  <c r="G251"/>
  <c r="G293"/>
  <c r="G203"/>
  <c r="G267"/>
  <c r="G355"/>
  <c r="G344"/>
  <c r="G75"/>
  <c r="G162"/>
  <c r="G331"/>
  <c r="G205"/>
  <c r="G26"/>
  <c r="G173"/>
  <c r="G206"/>
  <c r="G389"/>
  <c r="G236"/>
  <c r="G55"/>
  <c r="G340"/>
  <c r="G245"/>
  <c r="G499"/>
  <c r="G185"/>
  <c r="G54"/>
  <c r="G184"/>
  <c r="G445"/>
  <c r="G247"/>
  <c r="G193"/>
  <c r="G348"/>
  <c r="G166"/>
  <c r="G341"/>
  <c r="G174"/>
  <c r="G269"/>
  <c r="G306"/>
  <c r="G289"/>
  <c r="G138"/>
  <c r="G300"/>
  <c r="G406"/>
  <c r="G244"/>
  <c r="G119"/>
  <c r="G465"/>
  <c r="G316"/>
  <c r="G507"/>
  <c r="G502"/>
  <c r="G96"/>
  <c r="G321"/>
  <c r="G100"/>
  <c r="G147"/>
  <c r="G77"/>
  <c r="G20"/>
  <c r="G271"/>
  <c r="G159"/>
  <c r="G381"/>
  <c r="G338"/>
  <c r="G81"/>
  <c r="G237"/>
  <c r="G365"/>
  <c r="G421"/>
  <c r="G478"/>
  <c r="G195"/>
  <c r="G420"/>
  <c r="G183"/>
  <c r="G217"/>
  <c r="G140"/>
  <c r="G64"/>
  <c r="G111"/>
  <c r="G51"/>
  <c r="G457"/>
  <c r="G92"/>
  <c r="G391"/>
  <c r="G485"/>
  <c r="G164"/>
  <c r="G492"/>
  <c r="G450"/>
  <c r="G123"/>
  <c r="G473"/>
  <c r="G452"/>
  <c r="G288"/>
  <c r="G117"/>
  <c r="G107"/>
  <c r="G182"/>
  <c r="G254"/>
  <c r="G323"/>
  <c r="G422"/>
  <c r="G57"/>
  <c r="G501"/>
  <c r="G260"/>
  <c r="G48"/>
  <c r="G347"/>
  <c r="G336"/>
  <c r="G91"/>
  <c r="G491"/>
  <c r="G419"/>
  <c r="G226"/>
  <c r="G39"/>
  <c r="G249"/>
  <c r="G120"/>
  <c r="G500"/>
  <c r="G121"/>
  <c r="G22"/>
  <c r="G451"/>
  <c r="G272"/>
  <c r="G76"/>
  <c r="G481"/>
  <c r="G88"/>
  <c r="G290"/>
  <c r="G350"/>
  <c r="G113"/>
  <c r="G219"/>
  <c r="G53"/>
  <c r="G263"/>
  <c r="G114"/>
  <c r="G369"/>
  <c r="G414"/>
  <c r="G161"/>
  <c r="G308"/>
  <c r="G458"/>
  <c r="G156"/>
  <c r="G405"/>
  <c r="G418"/>
  <c r="G215"/>
  <c r="G428"/>
  <c r="G38"/>
  <c r="G357"/>
  <c r="G70"/>
  <c r="G292"/>
  <c r="G109"/>
  <c r="G280"/>
  <c r="G301"/>
  <c r="G115"/>
  <c r="G361"/>
  <c r="G93"/>
  <c r="G366"/>
  <c r="G372"/>
  <c r="G197"/>
  <c r="G212"/>
  <c r="G240"/>
  <c r="G443"/>
  <c r="G371"/>
  <c r="G65"/>
  <c r="G472"/>
  <c r="G8"/>
  <c r="G265"/>
  <c r="G415"/>
  <c r="G396"/>
  <c r="G168"/>
  <c r="G202"/>
  <c r="G257"/>
  <c r="G446"/>
  <c r="G384"/>
  <c r="G462"/>
  <c r="G285"/>
  <c r="G494"/>
  <c r="G311"/>
  <c r="G32"/>
  <c r="G151"/>
  <c r="G335"/>
  <c r="G228"/>
  <c r="G86"/>
  <c r="G303"/>
  <c r="G314"/>
  <c r="G346"/>
  <c r="G497"/>
  <c r="G479"/>
  <c r="G42"/>
  <c r="G466"/>
  <c r="G298"/>
  <c r="G169"/>
  <c r="G223"/>
  <c r="G426"/>
  <c r="G435"/>
  <c r="G407"/>
  <c r="G30"/>
  <c r="G274"/>
  <c r="G363"/>
  <c r="G242"/>
  <c r="G189"/>
  <c r="G276"/>
  <c r="G353"/>
  <c r="G167"/>
  <c r="G12"/>
  <c r="G342"/>
  <c r="G278"/>
  <c r="G153"/>
  <c r="G49"/>
  <c r="G374"/>
  <c r="G238"/>
  <c r="G455"/>
  <c r="G231"/>
  <c r="G29"/>
  <c r="G233"/>
  <c r="G122"/>
  <c r="G142"/>
  <c r="G279"/>
  <c r="G490"/>
  <c r="G201"/>
  <c r="G356"/>
  <c r="G45"/>
  <c r="G332"/>
  <c r="G69"/>
  <c r="G277"/>
  <c r="G10"/>
  <c r="G165"/>
  <c r="G145"/>
  <c r="G56"/>
  <c r="G210"/>
  <c r="G89"/>
  <c r="G305"/>
  <c r="G21"/>
  <c r="G339"/>
  <c r="G143"/>
  <c r="G268"/>
  <c r="G461"/>
  <c r="G442"/>
  <c r="G470"/>
  <c r="G61"/>
  <c r="G105"/>
  <c r="G471"/>
  <c r="G17"/>
  <c r="G213"/>
  <c r="G412"/>
  <c r="G307"/>
  <c r="G409"/>
  <c r="G312"/>
  <c r="G325"/>
  <c r="G429"/>
  <c r="G320"/>
  <c r="G310"/>
  <c r="G157"/>
  <c r="G328"/>
  <c r="G463"/>
  <c r="G82"/>
  <c r="G360"/>
  <c r="G118"/>
  <c r="G467"/>
  <c r="G11"/>
  <c r="G243"/>
  <c r="G456"/>
  <c r="G220"/>
  <c r="G110"/>
  <c r="G309"/>
  <c r="G291"/>
  <c r="G351"/>
  <c r="G464"/>
  <c r="G313"/>
  <c r="G112"/>
  <c r="G28"/>
  <c r="G43"/>
  <c r="G106"/>
  <c r="G364"/>
  <c r="G40"/>
  <c r="G160"/>
  <c r="G434"/>
  <c r="G232"/>
  <c r="G504"/>
  <c r="G35"/>
  <c r="G281"/>
  <c r="G333"/>
  <c r="G239"/>
  <c r="G496"/>
  <c r="G9"/>
  <c r="G225"/>
  <c r="G408"/>
  <c r="G432"/>
  <c r="H101" l="1"/>
  <c r="I345"/>
  <c r="J345" s="1"/>
  <c r="I155"/>
  <c r="J155" s="1"/>
  <c r="I130"/>
  <c r="I191"/>
  <c r="J191" s="1"/>
  <c r="H326"/>
  <c r="H78"/>
  <c r="H79"/>
  <c r="H130"/>
  <c r="I101"/>
  <c r="J101" s="1"/>
  <c r="H87"/>
  <c r="I326"/>
  <c r="I67"/>
  <c r="H489"/>
  <c r="H424"/>
  <c r="I460"/>
  <c r="I424"/>
  <c r="J424" s="1"/>
  <c r="I199"/>
  <c r="H377"/>
  <c r="H345"/>
  <c r="H199"/>
  <c r="H329"/>
  <c r="I378"/>
  <c r="I377"/>
  <c r="J377" s="1"/>
  <c r="H34"/>
  <c r="I208"/>
  <c r="J208" s="1"/>
  <c r="H208"/>
  <c r="H19"/>
  <c r="H460"/>
  <c r="I15"/>
  <c r="H484"/>
  <c r="I87"/>
  <c r="J87" s="1"/>
  <c r="I484"/>
  <c r="J484" s="1"/>
  <c r="H191"/>
  <c r="I489"/>
  <c r="H131"/>
  <c r="H59"/>
  <c r="J19"/>
  <c r="H211"/>
  <c r="H447"/>
  <c r="J447"/>
  <c r="H483"/>
  <c r="H423"/>
  <c r="I141"/>
  <c r="J141" s="1"/>
  <c r="I225"/>
  <c r="H225"/>
  <c r="I409"/>
  <c r="H409"/>
  <c r="I149"/>
  <c r="H149"/>
  <c r="I280"/>
  <c r="H280"/>
  <c r="I107"/>
  <c r="H107"/>
  <c r="I119"/>
  <c r="H119"/>
  <c r="I37"/>
  <c r="H37"/>
  <c r="H94"/>
  <c r="I94"/>
  <c r="H395"/>
  <c r="I395"/>
  <c r="I9"/>
  <c r="H9"/>
  <c r="I442"/>
  <c r="H442"/>
  <c r="I86"/>
  <c r="H86"/>
  <c r="I405"/>
  <c r="H405"/>
  <c r="I260"/>
  <c r="H260"/>
  <c r="H100"/>
  <c r="I100"/>
  <c r="H486"/>
  <c r="I486"/>
  <c r="I102"/>
  <c r="H102"/>
  <c r="I506"/>
  <c r="H506"/>
  <c r="H498"/>
  <c r="I498"/>
  <c r="I160"/>
  <c r="H160"/>
  <c r="I11"/>
  <c r="H11"/>
  <c r="H412"/>
  <c r="I412"/>
  <c r="I56"/>
  <c r="H56"/>
  <c r="I231"/>
  <c r="H231"/>
  <c r="I274"/>
  <c r="H274"/>
  <c r="I384"/>
  <c r="H384"/>
  <c r="H292"/>
  <c r="I292"/>
  <c r="I53"/>
  <c r="H53"/>
  <c r="I226"/>
  <c r="H226"/>
  <c r="I288"/>
  <c r="H288"/>
  <c r="I183"/>
  <c r="H183"/>
  <c r="I321"/>
  <c r="H321"/>
  <c r="I166"/>
  <c r="H166"/>
  <c r="I26"/>
  <c r="H26"/>
  <c r="I324"/>
  <c r="H324"/>
  <c r="H368"/>
  <c r="I368"/>
  <c r="H192"/>
  <c r="I192"/>
  <c r="I286"/>
  <c r="H286"/>
  <c r="I425"/>
  <c r="H425"/>
  <c r="I262"/>
  <c r="H262"/>
  <c r="H209"/>
  <c r="I209"/>
  <c r="I273"/>
  <c r="H273"/>
  <c r="I454"/>
  <c r="H454"/>
  <c r="H449"/>
  <c r="I449"/>
  <c r="I430"/>
  <c r="H430"/>
  <c r="I186"/>
  <c r="H186"/>
  <c r="I52"/>
  <c r="H52"/>
  <c r="I327"/>
  <c r="H327"/>
  <c r="J329"/>
  <c r="I232"/>
  <c r="H232"/>
  <c r="I470"/>
  <c r="H470"/>
  <c r="I278"/>
  <c r="H278"/>
  <c r="I212"/>
  <c r="H212"/>
  <c r="I48"/>
  <c r="H48"/>
  <c r="I174"/>
  <c r="H174"/>
  <c r="I200"/>
  <c r="H200"/>
  <c r="I137"/>
  <c r="H137"/>
  <c r="H380"/>
  <c r="I380"/>
  <c r="I307"/>
  <c r="H307"/>
  <c r="I298"/>
  <c r="H298"/>
  <c r="I263"/>
  <c r="H263"/>
  <c r="I117"/>
  <c r="H117"/>
  <c r="I244"/>
  <c r="H244"/>
  <c r="H493"/>
  <c r="I493"/>
  <c r="H154"/>
  <c r="I154"/>
  <c r="I214"/>
  <c r="H214"/>
  <c r="I496"/>
  <c r="H496"/>
  <c r="I464"/>
  <c r="H464"/>
  <c r="I310"/>
  <c r="H310"/>
  <c r="I461"/>
  <c r="H461"/>
  <c r="I356"/>
  <c r="H356"/>
  <c r="I12"/>
  <c r="H12"/>
  <c r="I466"/>
  <c r="H466"/>
  <c r="I228"/>
  <c r="H228"/>
  <c r="I8"/>
  <c r="H8"/>
  <c r="I372"/>
  <c r="H372"/>
  <c r="I156"/>
  <c r="H156"/>
  <c r="H272"/>
  <c r="I272"/>
  <c r="I501"/>
  <c r="H501"/>
  <c r="H391"/>
  <c r="I391"/>
  <c r="I338"/>
  <c r="H338"/>
  <c r="I406"/>
  <c r="H406"/>
  <c r="I499"/>
  <c r="H499"/>
  <c r="I203"/>
  <c r="H203"/>
  <c r="I25"/>
  <c r="H25"/>
  <c r="I207"/>
  <c r="H207"/>
  <c r="H403"/>
  <c r="I403"/>
  <c r="I31"/>
  <c r="H31"/>
  <c r="I218"/>
  <c r="H218"/>
  <c r="H358"/>
  <c r="I358"/>
  <c r="H397"/>
  <c r="I397"/>
  <c r="I239"/>
  <c r="H239"/>
  <c r="I40"/>
  <c r="H40"/>
  <c r="I351"/>
  <c r="H351"/>
  <c r="I467"/>
  <c r="H467"/>
  <c r="I320"/>
  <c r="H320"/>
  <c r="I213"/>
  <c r="H213"/>
  <c r="I268"/>
  <c r="H268"/>
  <c r="I145"/>
  <c r="H145"/>
  <c r="I201"/>
  <c r="H201"/>
  <c r="I455"/>
  <c r="H455"/>
  <c r="I167"/>
  <c r="H167"/>
  <c r="I30"/>
  <c r="H30"/>
  <c r="I42"/>
  <c r="H42"/>
  <c r="I335"/>
  <c r="H335"/>
  <c r="I446"/>
  <c r="H446"/>
  <c r="I472"/>
  <c r="H472"/>
  <c r="I366"/>
  <c r="H366"/>
  <c r="I70"/>
  <c r="H70"/>
  <c r="I458"/>
  <c r="H458"/>
  <c r="I219"/>
  <c r="H219"/>
  <c r="I451"/>
  <c r="H451"/>
  <c r="I419"/>
  <c r="H419"/>
  <c r="I57"/>
  <c r="H57"/>
  <c r="H452"/>
  <c r="I452"/>
  <c r="I92"/>
  <c r="H92"/>
  <c r="I420"/>
  <c r="H420"/>
  <c r="I381"/>
  <c r="H381"/>
  <c r="I96"/>
  <c r="H96"/>
  <c r="I300"/>
  <c r="H300"/>
  <c r="H348"/>
  <c r="I348"/>
  <c r="I245"/>
  <c r="H245"/>
  <c r="I205"/>
  <c r="H205"/>
  <c r="H293"/>
  <c r="I293"/>
  <c r="I41"/>
  <c r="H41"/>
  <c r="I438"/>
  <c r="H438"/>
  <c r="I394"/>
  <c r="H394"/>
  <c r="I287"/>
  <c r="H287"/>
  <c r="H36"/>
  <c r="I36"/>
  <c r="I230"/>
  <c r="H230"/>
  <c r="I264"/>
  <c r="H264"/>
  <c r="H246"/>
  <c r="I246"/>
  <c r="I343"/>
  <c r="H343"/>
  <c r="I135"/>
  <c r="H135"/>
  <c r="I476"/>
  <c r="H476"/>
  <c r="I170"/>
  <c r="H170"/>
  <c r="I416"/>
  <c r="H416"/>
  <c r="I104"/>
  <c r="H104"/>
  <c r="I295"/>
  <c r="H295"/>
  <c r="I315"/>
  <c r="H315"/>
  <c r="I83"/>
  <c r="H83"/>
  <c r="I386"/>
  <c r="H386"/>
  <c r="I453"/>
  <c r="H453"/>
  <c r="J483"/>
  <c r="J79"/>
  <c r="I399"/>
  <c r="H399"/>
  <c r="I480"/>
  <c r="H480"/>
  <c r="I97"/>
  <c r="H97"/>
  <c r="I413"/>
  <c r="H413"/>
  <c r="I24"/>
  <c r="H24"/>
  <c r="I299"/>
  <c r="H299"/>
  <c r="H128"/>
  <c r="I128"/>
  <c r="J78"/>
  <c r="J423"/>
  <c r="H112"/>
  <c r="I112"/>
  <c r="I415"/>
  <c r="H415"/>
  <c r="I249"/>
  <c r="H249"/>
  <c r="I147"/>
  <c r="H147"/>
  <c r="I355"/>
  <c r="H355"/>
  <c r="H417"/>
  <c r="I417"/>
  <c r="H144"/>
  <c r="I144"/>
  <c r="H171"/>
  <c r="I171"/>
  <c r="I157"/>
  <c r="H157"/>
  <c r="I342"/>
  <c r="H342"/>
  <c r="I265"/>
  <c r="H265"/>
  <c r="I485"/>
  <c r="H485"/>
  <c r="I341"/>
  <c r="H341"/>
  <c r="I267"/>
  <c r="H267"/>
  <c r="I255"/>
  <c r="H255"/>
  <c r="I388"/>
  <c r="H388"/>
  <c r="I333"/>
  <c r="H333"/>
  <c r="I291"/>
  <c r="H291"/>
  <c r="I429"/>
  <c r="H429"/>
  <c r="I143"/>
  <c r="H143"/>
  <c r="I490"/>
  <c r="H490"/>
  <c r="H353"/>
  <c r="I353"/>
  <c r="I479"/>
  <c r="H479"/>
  <c r="I257"/>
  <c r="H257"/>
  <c r="I357"/>
  <c r="H357"/>
  <c r="I113"/>
  <c r="H113"/>
  <c r="I22"/>
  <c r="H22"/>
  <c r="I422"/>
  <c r="H422"/>
  <c r="I457"/>
  <c r="H457"/>
  <c r="I159"/>
  <c r="H159"/>
  <c r="I138"/>
  <c r="H138"/>
  <c r="H193"/>
  <c r="I193"/>
  <c r="I331"/>
  <c r="H331"/>
  <c r="I251"/>
  <c r="H251"/>
  <c r="I302"/>
  <c r="H302"/>
  <c r="I495"/>
  <c r="H495"/>
  <c r="I163"/>
  <c r="H163"/>
  <c r="I139"/>
  <c r="H139"/>
  <c r="I80"/>
  <c r="H80"/>
  <c r="H16"/>
  <c r="I16"/>
  <c r="I375"/>
  <c r="H375"/>
  <c r="H250"/>
  <c r="I250"/>
  <c r="H50"/>
  <c r="I50"/>
  <c r="H95"/>
  <c r="I95"/>
  <c r="H253"/>
  <c r="I253"/>
  <c r="I439"/>
  <c r="H439"/>
  <c r="H85"/>
  <c r="I85"/>
  <c r="H322"/>
  <c r="I322"/>
  <c r="I216"/>
  <c r="H216"/>
  <c r="I281"/>
  <c r="H281"/>
  <c r="I106"/>
  <c r="H106"/>
  <c r="H309"/>
  <c r="I309"/>
  <c r="I360"/>
  <c r="H360"/>
  <c r="I325"/>
  <c r="H325"/>
  <c r="I471"/>
  <c r="H471"/>
  <c r="I339"/>
  <c r="H339"/>
  <c r="I10"/>
  <c r="H10"/>
  <c r="I279"/>
  <c r="H279"/>
  <c r="I374"/>
  <c r="H374"/>
  <c r="I276"/>
  <c r="H276"/>
  <c r="I435"/>
  <c r="H435"/>
  <c r="I497"/>
  <c r="H497"/>
  <c r="I32"/>
  <c r="H32"/>
  <c r="I202"/>
  <c r="H202"/>
  <c r="I371"/>
  <c r="H371"/>
  <c r="I361"/>
  <c r="H361"/>
  <c r="H38"/>
  <c r="I38"/>
  <c r="I161"/>
  <c r="H161"/>
  <c r="I350"/>
  <c r="H350"/>
  <c r="I121"/>
  <c r="H121"/>
  <c r="I91"/>
  <c r="H91"/>
  <c r="I323"/>
  <c r="H323"/>
  <c r="I123"/>
  <c r="H123"/>
  <c r="I51"/>
  <c r="H51"/>
  <c r="H478"/>
  <c r="I478"/>
  <c r="I271"/>
  <c r="H271"/>
  <c r="I507"/>
  <c r="H507"/>
  <c r="H289"/>
  <c r="I289"/>
  <c r="I247"/>
  <c r="H247"/>
  <c r="I55"/>
  <c r="H55"/>
  <c r="I162"/>
  <c r="H162"/>
  <c r="I227"/>
  <c r="H227"/>
  <c r="I248"/>
  <c r="H248"/>
  <c r="I252"/>
  <c r="H252"/>
  <c r="I270"/>
  <c r="H270"/>
  <c r="I221"/>
  <c r="H221"/>
  <c r="I296"/>
  <c r="H296"/>
  <c r="I172"/>
  <c r="H172"/>
  <c r="I318"/>
  <c r="H318"/>
  <c r="H373"/>
  <c r="I373"/>
  <c r="I84"/>
  <c r="H84"/>
  <c r="H370"/>
  <c r="I370"/>
  <c r="H376"/>
  <c r="I376"/>
  <c r="I379"/>
  <c r="H379"/>
  <c r="I398"/>
  <c r="H398"/>
  <c r="H44"/>
  <c r="I44"/>
  <c r="H158"/>
  <c r="I158"/>
  <c r="I404"/>
  <c r="H404"/>
  <c r="I58"/>
  <c r="H58"/>
  <c r="I283"/>
  <c r="H283"/>
  <c r="I382"/>
  <c r="H382"/>
  <c r="I401"/>
  <c r="H401"/>
  <c r="I400"/>
  <c r="H400"/>
  <c r="I294"/>
  <c r="H294"/>
  <c r="J261"/>
  <c r="I328"/>
  <c r="H328"/>
  <c r="I332"/>
  <c r="H332"/>
  <c r="I303"/>
  <c r="H303"/>
  <c r="I114"/>
  <c r="H114"/>
  <c r="I164"/>
  <c r="H164"/>
  <c r="H54"/>
  <c r="I54"/>
  <c r="H436"/>
  <c r="I436"/>
  <c r="I235"/>
  <c r="H235"/>
  <c r="I313"/>
  <c r="H313"/>
  <c r="I210"/>
  <c r="H210"/>
  <c r="I363"/>
  <c r="H363"/>
  <c r="I197"/>
  <c r="H197"/>
  <c r="I39"/>
  <c r="H39"/>
  <c r="I217"/>
  <c r="H217"/>
  <c r="I173"/>
  <c r="H173"/>
  <c r="H354"/>
  <c r="I354"/>
  <c r="I433"/>
  <c r="H433"/>
  <c r="I256"/>
  <c r="H256"/>
  <c r="I364"/>
  <c r="H364"/>
  <c r="I118"/>
  <c r="H118"/>
  <c r="I17"/>
  <c r="H17"/>
  <c r="I165"/>
  <c r="H165"/>
  <c r="I238"/>
  <c r="H238"/>
  <c r="I407"/>
  <c r="H407"/>
  <c r="I151"/>
  <c r="H151"/>
  <c r="I65"/>
  <c r="H65"/>
  <c r="I93"/>
  <c r="H93"/>
  <c r="I308"/>
  <c r="H308"/>
  <c r="H491"/>
  <c r="I491"/>
  <c r="I473"/>
  <c r="H473"/>
  <c r="H195"/>
  <c r="I195"/>
  <c r="I502"/>
  <c r="H502"/>
  <c r="H340"/>
  <c r="I340"/>
  <c r="I393"/>
  <c r="H393"/>
  <c r="I432"/>
  <c r="H432"/>
  <c r="I35"/>
  <c r="H35"/>
  <c r="I43"/>
  <c r="H43"/>
  <c r="I110"/>
  <c r="H110"/>
  <c r="I82"/>
  <c r="H82"/>
  <c r="I508"/>
  <c r="H508"/>
  <c r="I105"/>
  <c r="H105"/>
  <c r="I21"/>
  <c r="H21"/>
  <c r="I277"/>
  <c r="H277"/>
  <c r="I142"/>
  <c r="H142"/>
  <c r="I49"/>
  <c r="H49"/>
  <c r="I189"/>
  <c r="H189"/>
  <c r="I426"/>
  <c r="H426"/>
  <c r="I346"/>
  <c r="H346"/>
  <c r="I311"/>
  <c r="H311"/>
  <c r="H168"/>
  <c r="I168"/>
  <c r="I443"/>
  <c r="H443"/>
  <c r="I115"/>
  <c r="H115"/>
  <c r="H428"/>
  <c r="I428"/>
  <c r="I414"/>
  <c r="H414"/>
  <c r="I290"/>
  <c r="H290"/>
  <c r="I500"/>
  <c r="H500"/>
  <c r="I336"/>
  <c r="H336"/>
  <c r="I254"/>
  <c r="H254"/>
  <c r="I450"/>
  <c r="H450"/>
  <c r="I111"/>
  <c r="H111"/>
  <c r="I421"/>
  <c r="H421"/>
  <c r="I20"/>
  <c r="H20"/>
  <c r="H316"/>
  <c r="I316"/>
  <c r="I306"/>
  <c r="H306"/>
  <c r="I445"/>
  <c r="H445"/>
  <c r="I236"/>
  <c r="H236"/>
  <c r="H75"/>
  <c r="I75"/>
  <c r="H304"/>
  <c r="I304"/>
  <c r="I334"/>
  <c r="H334"/>
  <c r="I68"/>
  <c r="H68"/>
  <c r="H204"/>
  <c r="I204"/>
  <c r="H475"/>
  <c r="I475"/>
  <c r="H196"/>
  <c r="I196"/>
  <c r="I505"/>
  <c r="H505"/>
  <c r="H188"/>
  <c r="I188"/>
  <c r="I362"/>
  <c r="H362"/>
  <c r="I224"/>
  <c r="H224"/>
  <c r="I317"/>
  <c r="H317"/>
  <c r="H125"/>
  <c r="I125"/>
  <c r="I337"/>
  <c r="H337"/>
  <c r="I194"/>
  <c r="H194"/>
  <c r="H136"/>
  <c r="I440"/>
  <c r="H440"/>
  <c r="H134"/>
  <c r="I134"/>
  <c r="I444"/>
  <c r="H444"/>
  <c r="I103"/>
  <c r="H103"/>
  <c r="I148"/>
  <c r="H148"/>
  <c r="J34"/>
  <c r="I456"/>
  <c r="H456"/>
  <c r="I233"/>
  <c r="H233"/>
  <c r="I285"/>
  <c r="H285"/>
  <c r="I481"/>
  <c r="H481"/>
  <c r="I237"/>
  <c r="H237"/>
  <c r="I297"/>
  <c r="H297"/>
  <c r="I385"/>
  <c r="H385"/>
  <c r="I434"/>
  <c r="H434"/>
  <c r="I45"/>
  <c r="H45"/>
  <c r="I109"/>
  <c r="H109"/>
  <c r="I408"/>
  <c r="H408"/>
  <c r="H504"/>
  <c r="I504"/>
  <c r="H28"/>
  <c r="I28"/>
  <c r="I220"/>
  <c r="H220"/>
  <c r="I463"/>
  <c r="H463"/>
  <c r="I312"/>
  <c r="H312"/>
  <c r="H61"/>
  <c r="I61"/>
  <c r="I305"/>
  <c r="H305"/>
  <c r="I69"/>
  <c r="H69"/>
  <c r="I122"/>
  <c r="H122"/>
  <c r="H153"/>
  <c r="I153"/>
  <c r="I242"/>
  <c r="H242"/>
  <c r="I223"/>
  <c r="H223"/>
  <c r="I314"/>
  <c r="H314"/>
  <c r="I494"/>
  <c r="H494"/>
  <c r="I396"/>
  <c r="H396"/>
  <c r="I240"/>
  <c r="H240"/>
  <c r="I301"/>
  <c r="H301"/>
  <c r="I215"/>
  <c r="H215"/>
  <c r="I369"/>
  <c r="H369"/>
  <c r="I88"/>
  <c r="H88"/>
  <c r="I120"/>
  <c r="H120"/>
  <c r="I347"/>
  <c r="H347"/>
  <c r="I182"/>
  <c r="H182"/>
  <c r="I492"/>
  <c r="H492"/>
  <c r="H64"/>
  <c r="I64"/>
  <c r="I365"/>
  <c r="H365"/>
  <c r="I77"/>
  <c r="H77"/>
  <c r="I465"/>
  <c r="H465"/>
  <c r="I269"/>
  <c r="H269"/>
  <c r="I184"/>
  <c r="H184"/>
  <c r="I389"/>
  <c r="H389"/>
  <c r="I344"/>
  <c r="H344"/>
  <c r="I387"/>
  <c r="H387"/>
  <c r="I146"/>
  <c r="H146"/>
  <c r="H241"/>
  <c r="I241"/>
  <c r="I431"/>
  <c r="H431"/>
  <c r="I282"/>
  <c r="H282"/>
  <c r="H108"/>
  <c r="I108"/>
  <c r="I178"/>
  <c r="H178"/>
  <c r="I190"/>
  <c r="H190"/>
  <c r="H177"/>
  <c r="I177"/>
  <c r="I229"/>
  <c r="H229"/>
  <c r="H266"/>
  <c r="I266"/>
  <c r="I99"/>
  <c r="H99"/>
  <c r="I284"/>
  <c r="H284"/>
  <c r="I198"/>
  <c r="H198"/>
  <c r="I74"/>
  <c r="H74"/>
  <c r="I150"/>
  <c r="H150"/>
  <c r="I474"/>
  <c r="H474"/>
  <c r="I222"/>
  <c r="H222"/>
  <c r="J7"/>
  <c r="J319"/>
  <c r="I14"/>
  <c r="H14"/>
  <c r="I124"/>
  <c r="H124"/>
  <c r="H47"/>
  <c r="I47"/>
  <c r="I330"/>
  <c r="H330"/>
  <c r="I13"/>
  <c r="H13"/>
  <c r="H176"/>
  <c r="I176"/>
  <c r="I392"/>
  <c r="H392"/>
  <c r="J131"/>
  <c r="J59"/>
  <c r="I89"/>
  <c r="H89"/>
  <c r="I169"/>
  <c r="H169"/>
  <c r="H418"/>
  <c r="I418"/>
  <c r="I140"/>
  <c r="H140"/>
  <c r="I206"/>
  <c r="H206"/>
  <c r="I63"/>
  <c r="H63"/>
  <c r="I129"/>
  <c r="H129"/>
  <c r="I349"/>
  <c r="H349"/>
  <c r="I243"/>
  <c r="H243"/>
  <c r="I29"/>
  <c r="H29"/>
  <c r="I462"/>
  <c r="H462"/>
  <c r="I76"/>
  <c r="H76"/>
  <c r="I81"/>
  <c r="H81"/>
  <c r="I185"/>
  <c r="H185"/>
  <c r="I259"/>
  <c r="H259"/>
  <c r="I258"/>
  <c r="H258"/>
  <c r="H234"/>
  <c r="I234"/>
  <c r="I487"/>
  <c r="H487"/>
  <c r="H181"/>
  <c r="I181"/>
  <c r="I116"/>
  <c r="H116"/>
  <c r="I367"/>
  <c r="H367"/>
  <c r="I132"/>
  <c r="H132"/>
  <c r="I187"/>
  <c r="H187"/>
  <c r="J211"/>
  <c r="J62"/>
  <c r="J130" l="1"/>
  <c r="J326"/>
  <c r="J67"/>
  <c r="J15"/>
  <c r="J378"/>
  <c r="J489"/>
  <c r="J460"/>
  <c r="J199"/>
  <c r="J61"/>
  <c r="J398"/>
  <c r="J356"/>
  <c r="J174"/>
  <c r="J29"/>
  <c r="J330"/>
  <c r="J306"/>
  <c r="J35"/>
  <c r="J165"/>
  <c r="J332"/>
  <c r="J248"/>
  <c r="J91"/>
  <c r="J374"/>
  <c r="J216"/>
  <c r="J331"/>
  <c r="J490"/>
  <c r="J265"/>
  <c r="J83"/>
  <c r="J205"/>
  <c r="J335"/>
  <c r="J40"/>
  <c r="J156"/>
  <c r="J212"/>
  <c r="J337"/>
  <c r="J235"/>
  <c r="J185"/>
  <c r="J223"/>
  <c r="J136"/>
  <c r="J111"/>
  <c r="J189"/>
  <c r="J407"/>
  <c r="J197"/>
  <c r="J435"/>
  <c r="J106"/>
  <c r="J302"/>
  <c r="J357"/>
  <c r="J249"/>
  <c r="J416"/>
  <c r="J41"/>
  <c r="J419"/>
  <c r="J30"/>
  <c r="J213"/>
  <c r="J499"/>
  <c r="J466"/>
  <c r="J263"/>
  <c r="J137"/>
  <c r="J368"/>
  <c r="J486"/>
  <c r="J119"/>
  <c r="J181"/>
  <c r="J234"/>
  <c r="J47"/>
  <c r="J222"/>
  <c r="J150"/>
  <c r="J198"/>
  <c r="J99"/>
  <c r="J229"/>
  <c r="J190"/>
  <c r="J431"/>
  <c r="J146"/>
  <c r="J344"/>
  <c r="J465"/>
  <c r="J492"/>
  <c r="J347"/>
  <c r="J215"/>
  <c r="J240"/>
  <c r="J494"/>
  <c r="J69"/>
  <c r="J463"/>
  <c r="J45"/>
  <c r="J385"/>
  <c r="J285"/>
  <c r="J456"/>
  <c r="J316"/>
  <c r="J340"/>
  <c r="J370"/>
  <c r="J373"/>
  <c r="J322"/>
  <c r="J250"/>
  <c r="J97"/>
  <c r="J399"/>
  <c r="J391"/>
  <c r="J384"/>
  <c r="J94"/>
  <c r="J476"/>
  <c r="J338"/>
  <c r="J258"/>
  <c r="J169"/>
  <c r="J408"/>
  <c r="J103"/>
  <c r="J68"/>
  <c r="J414"/>
  <c r="J508"/>
  <c r="J65"/>
  <c r="J210"/>
  <c r="J400"/>
  <c r="J84"/>
  <c r="J247"/>
  <c r="J371"/>
  <c r="J360"/>
  <c r="J375"/>
  <c r="J457"/>
  <c r="J429"/>
  <c r="J157"/>
  <c r="J343"/>
  <c r="J96"/>
  <c r="J219"/>
  <c r="J145"/>
  <c r="J8"/>
  <c r="J244"/>
  <c r="J418"/>
  <c r="J266"/>
  <c r="J177"/>
  <c r="J241"/>
  <c r="J125"/>
  <c r="J188"/>
  <c r="J196"/>
  <c r="J204"/>
  <c r="J75"/>
  <c r="J428"/>
  <c r="J436"/>
  <c r="J44"/>
  <c r="J289"/>
  <c r="J309"/>
  <c r="J16"/>
  <c r="J171"/>
  <c r="J417"/>
  <c r="J135"/>
  <c r="J246"/>
  <c r="J293"/>
  <c r="J358"/>
  <c r="J272"/>
  <c r="J327"/>
  <c r="J186"/>
  <c r="J273"/>
  <c r="J262"/>
  <c r="J286"/>
  <c r="J26"/>
  <c r="J321"/>
  <c r="J288"/>
  <c r="J53"/>
  <c r="J231"/>
  <c r="J160"/>
  <c r="J506"/>
  <c r="J260"/>
  <c r="J86"/>
  <c r="J9"/>
  <c r="J280"/>
  <c r="J409"/>
  <c r="J132"/>
  <c r="J24"/>
  <c r="J76"/>
  <c r="J505"/>
  <c r="J500"/>
  <c r="J21"/>
  <c r="J308"/>
  <c r="J217"/>
  <c r="J162"/>
  <c r="J471"/>
  <c r="J138"/>
  <c r="J479"/>
  <c r="J341"/>
  <c r="J453"/>
  <c r="J472"/>
  <c r="J467"/>
  <c r="J25"/>
  <c r="J496"/>
  <c r="J504"/>
  <c r="J421"/>
  <c r="J426"/>
  <c r="J195"/>
  <c r="J491"/>
  <c r="J93"/>
  <c r="J433"/>
  <c r="J172"/>
  <c r="J227"/>
  <c r="J95"/>
  <c r="J193"/>
  <c r="J159"/>
  <c r="J422"/>
  <c r="J113"/>
  <c r="J353"/>
  <c r="J143"/>
  <c r="J291"/>
  <c r="J170"/>
  <c r="J381"/>
  <c r="J42"/>
  <c r="J203"/>
  <c r="J406"/>
  <c r="J372"/>
  <c r="J214"/>
  <c r="J493"/>
  <c r="J380"/>
  <c r="J192"/>
  <c r="J395"/>
  <c r="J317"/>
  <c r="J264"/>
  <c r="J470"/>
  <c r="J487"/>
  <c r="J63"/>
  <c r="J184"/>
  <c r="J237"/>
  <c r="J254"/>
  <c r="J346"/>
  <c r="J393"/>
  <c r="J118"/>
  <c r="J382"/>
  <c r="J296"/>
  <c r="J507"/>
  <c r="J32"/>
  <c r="J10"/>
  <c r="J163"/>
  <c r="J22"/>
  <c r="J333"/>
  <c r="J355"/>
  <c r="J295"/>
  <c r="J394"/>
  <c r="J420"/>
  <c r="J70"/>
  <c r="J455"/>
  <c r="J218"/>
  <c r="J501"/>
  <c r="J206"/>
  <c r="J64"/>
  <c r="J187"/>
  <c r="J367"/>
  <c r="J259"/>
  <c r="J81"/>
  <c r="J462"/>
  <c r="J243"/>
  <c r="J129"/>
  <c r="J89"/>
  <c r="J392"/>
  <c r="J13"/>
  <c r="J14"/>
  <c r="J474"/>
  <c r="J178"/>
  <c r="J282"/>
  <c r="J387"/>
  <c r="J182"/>
  <c r="J297"/>
  <c r="J148"/>
  <c r="J444"/>
  <c r="J440"/>
  <c r="J194"/>
  <c r="J224"/>
  <c r="J334"/>
  <c r="J445"/>
  <c r="J450"/>
  <c r="J336"/>
  <c r="J290"/>
  <c r="J443"/>
  <c r="J311"/>
  <c r="J49"/>
  <c r="J277"/>
  <c r="J105"/>
  <c r="J82"/>
  <c r="J43"/>
  <c r="J432"/>
  <c r="J151"/>
  <c r="J238"/>
  <c r="J17"/>
  <c r="J364"/>
  <c r="J173"/>
  <c r="J39"/>
  <c r="J363"/>
  <c r="J313"/>
  <c r="J164"/>
  <c r="J303"/>
  <c r="J328"/>
  <c r="J294"/>
  <c r="J401"/>
  <c r="J283"/>
  <c r="J404"/>
  <c r="J379"/>
  <c r="J221"/>
  <c r="J252"/>
  <c r="J55"/>
  <c r="J271"/>
  <c r="J51"/>
  <c r="J323"/>
  <c r="J121"/>
  <c r="J161"/>
  <c r="J361"/>
  <c r="J202"/>
  <c r="J497"/>
  <c r="J276"/>
  <c r="J279"/>
  <c r="J339"/>
  <c r="J325"/>
  <c r="J281"/>
  <c r="J439"/>
  <c r="J139"/>
  <c r="J495"/>
  <c r="J251"/>
  <c r="J257"/>
  <c r="J388"/>
  <c r="J267"/>
  <c r="J485"/>
  <c r="J342"/>
  <c r="J147"/>
  <c r="J415"/>
  <c r="J386"/>
  <c r="J315"/>
  <c r="J104"/>
  <c r="J230"/>
  <c r="J287"/>
  <c r="J438"/>
  <c r="J245"/>
  <c r="J300"/>
  <c r="J92"/>
  <c r="J57"/>
  <c r="J451"/>
  <c r="J458"/>
  <c r="J366"/>
  <c r="J446"/>
  <c r="J167"/>
  <c r="J201"/>
  <c r="J268"/>
  <c r="J320"/>
  <c r="J351"/>
  <c r="J239"/>
  <c r="J31"/>
  <c r="J207"/>
  <c r="J228"/>
  <c r="J12"/>
  <c r="J461"/>
  <c r="J464"/>
  <c r="J117"/>
  <c r="J298"/>
  <c r="J200"/>
  <c r="J48"/>
  <c r="J278"/>
  <c r="J232"/>
  <c r="J209"/>
  <c r="J100"/>
  <c r="J442"/>
  <c r="J153"/>
  <c r="J110"/>
  <c r="J318"/>
  <c r="J412"/>
  <c r="J116"/>
  <c r="J349"/>
  <c r="J124"/>
  <c r="J108"/>
  <c r="J88"/>
  <c r="J362"/>
  <c r="J20"/>
  <c r="J142"/>
  <c r="J473"/>
  <c r="J256"/>
  <c r="J114"/>
  <c r="J58"/>
  <c r="J123"/>
  <c r="J80"/>
  <c r="J310"/>
  <c r="J176"/>
  <c r="J74"/>
  <c r="J284"/>
  <c r="J389"/>
  <c r="J269"/>
  <c r="J77"/>
  <c r="J120"/>
  <c r="J369"/>
  <c r="J301"/>
  <c r="J396"/>
  <c r="J314"/>
  <c r="J242"/>
  <c r="J122"/>
  <c r="J305"/>
  <c r="J312"/>
  <c r="J220"/>
  <c r="J109"/>
  <c r="J434"/>
  <c r="J481"/>
  <c r="J233"/>
  <c r="J475"/>
  <c r="J354"/>
  <c r="J54"/>
  <c r="J158"/>
  <c r="J478"/>
  <c r="J85"/>
  <c r="J253"/>
  <c r="J50"/>
  <c r="J299"/>
  <c r="J413"/>
  <c r="J480"/>
  <c r="J36"/>
  <c r="J452"/>
  <c r="J397"/>
  <c r="J154"/>
  <c r="J425"/>
  <c r="J292"/>
  <c r="J11"/>
  <c r="J498"/>
  <c r="J405"/>
  <c r="J37"/>
  <c r="J134"/>
  <c r="J449"/>
  <c r="J140"/>
  <c r="J365"/>
  <c r="J236"/>
  <c r="J115"/>
  <c r="J502"/>
  <c r="J350"/>
  <c r="J307"/>
  <c r="J28"/>
  <c r="J304"/>
  <c r="J168"/>
  <c r="J376"/>
  <c r="J270"/>
  <c r="J38"/>
  <c r="J255"/>
  <c r="J144"/>
  <c r="J112"/>
  <c r="J128"/>
  <c r="J348"/>
  <c r="J403"/>
  <c r="J52"/>
  <c r="J430"/>
  <c r="J454"/>
  <c r="J324"/>
  <c r="J166"/>
  <c r="J183"/>
  <c r="J226"/>
  <c r="J274"/>
  <c r="J56"/>
  <c r="J102"/>
  <c r="J107"/>
  <c r="J149"/>
  <c r="J225"/>
  <c r="J503" l="1"/>
  <c r="J488" s="1"/>
  <c r="J6"/>
  <c r="C9" i="2" s="1"/>
  <c r="O10" s="1"/>
  <c r="J459" i="1"/>
  <c r="C37" i="2" s="1"/>
  <c r="I38" s="1"/>
  <c r="J33" i="1"/>
  <c r="C17" i="2" s="1"/>
  <c r="M18" s="1"/>
  <c r="J66" i="1"/>
  <c r="C23" i="2" s="1"/>
  <c r="L24" s="1"/>
  <c r="J152" i="1"/>
  <c r="J98"/>
  <c r="J46"/>
  <c r="C19" i="2" s="1"/>
  <c r="J175" i="1"/>
  <c r="J18"/>
  <c r="C11" i="2" s="1"/>
  <c r="J27" i="1"/>
  <c r="C15" i="2" s="1"/>
  <c r="J133" i="1"/>
  <c r="J437"/>
  <c r="J427"/>
  <c r="J383"/>
  <c r="J180"/>
  <c r="J448"/>
  <c r="C35" i="2" s="1"/>
  <c r="J72" i="1"/>
  <c r="J23"/>
  <c r="C13" i="2" s="1"/>
  <c r="J477" i="1"/>
  <c r="J90"/>
  <c r="J60"/>
  <c r="C21" i="2" s="1"/>
  <c r="J402" i="1"/>
  <c r="J275"/>
  <c r="J469"/>
  <c r="J352"/>
  <c r="J390"/>
  <c r="J411"/>
  <c r="J441"/>
  <c r="C33" i="2" s="1"/>
  <c r="J127" i="1"/>
  <c r="J482"/>
  <c r="C41" i="2" s="1"/>
  <c r="J359" i="1"/>
  <c r="M10" i="2" l="1"/>
  <c r="G10"/>
  <c r="I10"/>
  <c r="E10"/>
  <c r="L10"/>
  <c r="K10"/>
  <c r="J10"/>
  <c r="H10"/>
  <c r="F10"/>
  <c r="D10"/>
  <c r="N10"/>
  <c r="J468" i="1"/>
  <c r="C39" i="2" s="1"/>
  <c r="N40" s="1"/>
  <c r="L18"/>
  <c r="N18"/>
  <c r="K38"/>
  <c r="H38"/>
  <c r="O38"/>
  <c r="N38"/>
  <c r="J38"/>
  <c r="J24"/>
  <c r="M38"/>
  <c r="M24"/>
  <c r="H24"/>
  <c r="J410" i="1"/>
  <c r="C31" i="2" s="1"/>
  <c r="N32" s="1"/>
  <c r="L38"/>
  <c r="N24"/>
  <c r="O18"/>
  <c r="K24"/>
  <c r="K18"/>
  <c r="I24"/>
  <c r="O24"/>
  <c r="J179" i="1"/>
  <c r="C29" i="2" s="1"/>
  <c r="K16"/>
  <c r="M16"/>
  <c r="L16"/>
  <c r="I16"/>
  <c r="O16"/>
  <c r="J16"/>
  <c r="N16"/>
  <c r="O42"/>
  <c r="M42"/>
  <c r="N42"/>
  <c r="K42"/>
  <c r="L42"/>
  <c r="I34"/>
  <c r="M34"/>
  <c r="L34"/>
  <c r="N34"/>
  <c r="K34"/>
  <c r="J34"/>
  <c r="N22"/>
  <c r="O22"/>
  <c r="I22"/>
  <c r="L22"/>
  <c r="M22"/>
  <c r="J22"/>
  <c r="K22"/>
  <c r="E14"/>
  <c r="D14"/>
  <c r="J20"/>
  <c r="M20"/>
  <c r="K20"/>
  <c r="I20"/>
  <c r="L20"/>
  <c r="N20"/>
  <c r="C43"/>
  <c r="J71" i="1"/>
  <c r="C25" i="2" s="1"/>
  <c r="J126" i="1"/>
  <c r="C27" i="2" s="1"/>
  <c r="F12"/>
  <c r="G12"/>
  <c r="K12"/>
  <c r="E12"/>
  <c r="D12"/>
  <c r="N12"/>
  <c r="H12"/>
  <c r="I12"/>
  <c r="M12"/>
  <c r="J12"/>
  <c r="L12"/>
  <c r="O12"/>
  <c r="O36"/>
  <c r="L36"/>
  <c r="M36"/>
  <c r="N36"/>
  <c r="K36"/>
  <c r="F45" l="1"/>
  <c r="G45"/>
  <c r="P10"/>
  <c r="Q10" s="1"/>
  <c r="O40"/>
  <c r="J40"/>
  <c r="M40"/>
  <c r="I40"/>
  <c r="H40"/>
  <c r="K40"/>
  <c r="L40"/>
  <c r="C45"/>
  <c r="P24"/>
  <c r="Q24" s="1"/>
  <c r="P38"/>
  <c r="Q38" s="1"/>
  <c r="P18"/>
  <c r="Q18" s="1"/>
  <c r="O32"/>
  <c r="P32" s="1"/>
  <c r="Q32" s="1"/>
  <c r="P12"/>
  <c r="Q12" s="1"/>
  <c r="J509" i="1"/>
  <c r="O30" i="2"/>
  <c r="H30"/>
  <c r="I30"/>
  <c r="K30"/>
  <c r="M30"/>
  <c r="J30"/>
  <c r="L30"/>
  <c r="N30"/>
  <c r="H28"/>
  <c r="K28"/>
  <c r="O28"/>
  <c r="I28"/>
  <c r="L28"/>
  <c r="N28"/>
  <c r="J28"/>
  <c r="M28"/>
  <c r="L26"/>
  <c r="N26"/>
  <c r="O26"/>
  <c r="K26"/>
  <c r="M26"/>
  <c r="P22"/>
  <c r="Q22" s="1"/>
  <c r="P34"/>
  <c r="Q34" s="1"/>
  <c r="O44"/>
  <c r="N44"/>
  <c r="M44"/>
  <c r="P14"/>
  <c r="Q14" s="1"/>
  <c r="D45"/>
  <c r="D46" s="1"/>
  <c r="P42"/>
  <c r="Q42" s="1"/>
  <c r="E45"/>
  <c r="P36"/>
  <c r="Q36" s="1"/>
  <c r="P20"/>
  <c r="Q20" s="1"/>
  <c r="P16"/>
  <c r="Q16" s="1"/>
  <c r="P40" l="1"/>
  <c r="Q40" s="1"/>
  <c r="I45"/>
  <c r="P30"/>
  <c r="Q30" s="1"/>
  <c r="H45"/>
  <c r="L45"/>
  <c r="J45"/>
  <c r="K45"/>
  <c r="N45"/>
  <c r="M45"/>
  <c r="P44"/>
  <c r="Q44" s="1"/>
  <c r="P26"/>
  <c r="Q26" s="1"/>
  <c r="O45"/>
  <c r="P28"/>
  <c r="Q28" s="1"/>
  <c r="E46"/>
  <c r="D47"/>
  <c r="E47" l="1"/>
  <c r="F46"/>
  <c r="F47" l="1"/>
  <c r="G46"/>
  <c r="G47" l="1"/>
  <c r="H46"/>
  <c r="H47" l="1"/>
  <c r="I46"/>
  <c r="I47" l="1"/>
  <c r="J46"/>
  <c r="J47" l="1"/>
  <c r="K46"/>
  <c r="K47" l="1"/>
  <c r="L46"/>
  <c r="L47" l="1"/>
  <c r="M46"/>
  <c r="N46" l="1"/>
  <c r="M47"/>
  <c r="N47" l="1"/>
  <c r="O46"/>
  <c r="P45" l="1"/>
  <c r="Q46" s="1"/>
  <c r="O47"/>
</calcChain>
</file>

<file path=xl/sharedStrings.xml><?xml version="1.0" encoding="utf-8"?>
<sst xmlns="http://schemas.openxmlformats.org/spreadsheetml/2006/main" count="16658" uniqueCount="2507">
  <si>
    <t>VALOR UNITÁRIO R$</t>
  </si>
  <si>
    <t>VALOR COM BDI</t>
  </si>
  <si>
    <t>BDI</t>
  </si>
  <si>
    <r>
      <rPr>
        <sz val="8"/>
        <rFont val="Arial"/>
        <family val="2"/>
      </rPr>
      <t>1 de 1</t>
    </r>
  </si>
  <si>
    <t>%</t>
  </si>
  <si>
    <t>ACUMULADO - %</t>
  </si>
  <si>
    <t>R$</t>
  </si>
  <si>
    <t>ACUMULADO</t>
  </si>
  <si>
    <t>TOTAL</t>
  </si>
  <si>
    <t>TOTAL PARCIAL</t>
  </si>
  <si>
    <t>MÊS 12</t>
  </si>
  <si>
    <t>MÊS 11</t>
  </si>
  <si>
    <t>MÊS 10</t>
  </si>
  <si>
    <t>MÊS 9</t>
  </si>
  <si>
    <t>MÊS 8</t>
  </si>
  <si>
    <t>MÊS 7</t>
  </si>
  <si>
    <t>MÊS 6</t>
  </si>
  <si>
    <t>MÊS 5</t>
  </si>
  <si>
    <t>MÊS 4</t>
  </si>
  <si>
    <t>MÊS 3</t>
  </si>
  <si>
    <t>MÊS 2</t>
  </si>
  <si>
    <t>MÊS 1</t>
  </si>
  <si>
    <t>VALOR (R$)</t>
  </si>
  <si>
    <t>DESCRIÇÃO DOS SERVIÇOS</t>
  </si>
  <si>
    <t>ITEM</t>
  </si>
  <si>
    <t>CRONOGRAMA FÍSICO-FINANCEIRO</t>
  </si>
  <si>
    <t>TAXA GLOBAL DE BDI:</t>
  </si>
  <si>
    <t>CPRB</t>
  </si>
  <si>
    <t>ISS</t>
  </si>
  <si>
    <t>COFINS</t>
  </si>
  <si>
    <t>PIS</t>
  </si>
  <si>
    <r>
      <rPr>
        <b/>
        <sz val="12"/>
        <rFont val="Calibri"/>
        <family val="2"/>
      </rPr>
      <t xml:space="preserve">I: </t>
    </r>
    <r>
      <rPr>
        <sz val="12"/>
        <rFont val="Calibri"/>
        <family val="2"/>
      </rPr>
      <t>taxas de impostos (PIS, COFINS, ISS, CPRB)</t>
    </r>
  </si>
  <si>
    <r>
      <rPr>
        <b/>
        <sz val="12"/>
        <rFont val="Calibri"/>
        <family val="2"/>
      </rPr>
      <t>L:</t>
    </r>
    <r>
      <rPr>
        <sz val="12"/>
        <rFont val="Calibri"/>
        <family val="2"/>
      </rPr>
      <t xml:space="preserve"> taxa de lucro/remuneração</t>
    </r>
  </si>
  <si>
    <r>
      <rPr>
        <b/>
        <sz val="12"/>
        <rFont val="Calibri"/>
        <family val="2"/>
      </rPr>
      <t>DF</t>
    </r>
    <r>
      <rPr>
        <sz val="12"/>
        <rFont val="Calibri"/>
        <family val="2"/>
      </rPr>
      <t>: taxa de despesas financeiras</t>
    </r>
  </si>
  <si>
    <r>
      <rPr>
        <b/>
        <sz val="12"/>
        <rFont val="Calibri"/>
        <family val="2"/>
      </rPr>
      <t>R</t>
    </r>
    <r>
      <rPr>
        <sz val="12"/>
        <rFont val="Calibri"/>
        <family val="2"/>
      </rPr>
      <t>: taxa de riscos</t>
    </r>
  </si>
  <si>
    <r>
      <rPr>
        <b/>
        <sz val="12"/>
        <rFont val="Calibri"/>
        <family val="2"/>
      </rPr>
      <t>S</t>
    </r>
    <r>
      <rPr>
        <sz val="12"/>
        <rFont val="Calibri"/>
        <family val="2"/>
      </rPr>
      <t>: taxa de seguros e garantias</t>
    </r>
  </si>
  <si>
    <r>
      <rPr>
        <b/>
        <sz val="12"/>
        <rFont val="Calibri"/>
        <family val="2"/>
      </rPr>
      <t>AC</t>
    </r>
    <r>
      <rPr>
        <sz val="12"/>
        <rFont val="Calibri"/>
        <family val="2"/>
      </rPr>
      <t>: taxa de administração central</t>
    </r>
  </si>
  <si>
    <t>Onde:</t>
  </si>
  <si>
    <t>FÓRMULA PADRÃO:</t>
  </si>
  <si>
    <t>COMPOSIÇÃO DO BDI</t>
  </si>
  <si>
    <t>COMPOSIÇÃO DO BDI DIFERENCIADO</t>
  </si>
  <si>
    <t>TOTAL GERAL A + B + C + D</t>
  </si>
  <si>
    <t>TOTAL GRUPO D</t>
  </si>
  <si>
    <t xml:space="preserve">REINCIDÊNCIA DE A SOBRE AVISO PRÉVIO TRABALHADO E REINCIDÊNCIA DO FGTS SOBRE AVISO PRÉVIO INDENIZADO </t>
  </si>
  <si>
    <t>D2</t>
  </si>
  <si>
    <t>REINCIDÊNCIA DE A SOBRE B</t>
  </si>
  <si>
    <t>D1</t>
  </si>
  <si>
    <t>TAXA DE REINCIDÊNCIA</t>
  </si>
  <si>
    <t>GRUPO D</t>
  </si>
  <si>
    <t>TOTAL GRUPO C</t>
  </si>
  <si>
    <t>INDENIZAÇÃO ADICIONAL</t>
  </si>
  <si>
    <t>C5</t>
  </si>
  <si>
    <t>DEPÓSITO RESCISÃO SEM JUSTA CAUSA</t>
  </si>
  <si>
    <t>C4</t>
  </si>
  <si>
    <t>FÉRIAS INDENIZADAS</t>
  </si>
  <si>
    <t>C3</t>
  </si>
  <si>
    <t>AVISO PRÉVIO TRABALHADO</t>
  </si>
  <si>
    <t>C2</t>
  </si>
  <si>
    <t xml:space="preserve">AVISO PRÉVIO INDENIZADO </t>
  </si>
  <si>
    <t>C1</t>
  </si>
  <si>
    <t>ENCARGOS SOCIAS QUE NÃO RECEBEM AS INCIDÊNCIAS DO GRUPO A</t>
  </si>
  <si>
    <t>GRUPO C</t>
  </si>
  <si>
    <t>TOTAL GRUPO B</t>
  </si>
  <si>
    <t xml:space="preserve">SALÁRIO MATERNIDADE </t>
  </si>
  <si>
    <t>B10</t>
  </si>
  <si>
    <t xml:space="preserve">FÉRIAS GOZADAS </t>
  </si>
  <si>
    <t>B9</t>
  </si>
  <si>
    <t xml:space="preserve">AUXÍLIO ACIDENTE DE TRABALHO </t>
  </si>
  <si>
    <t>B8</t>
  </si>
  <si>
    <t>AUSÊNCIA ABONADA - DIAS DE CHUVAS</t>
  </si>
  <si>
    <t>B7</t>
  </si>
  <si>
    <t>FALTAS JUSTIFICADAS</t>
  </si>
  <si>
    <t>B6</t>
  </si>
  <si>
    <t>LICENÇA PATERNIDADE</t>
  </si>
  <si>
    <t>B5</t>
  </si>
  <si>
    <t>13º SALARIO</t>
  </si>
  <si>
    <t>B4</t>
  </si>
  <si>
    <t>AUX. ENFERMIDADE</t>
  </si>
  <si>
    <t>B3</t>
  </si>
  <si>
    <t>FERIADOS</t>
  </si>
  <si>
    <t>B2</t>
  </si>
  <si>
    <t>REPOUSO SEMANAL REMUNERADO</t>
  </si>
  <si>
    <t>B1</t>
  </si>
  <si>
    <t>ENCARGOS SOCIAIS QUE RECEBEM AS INCIDÊNCIAS DO GRUPO A</t>
  </si>
  <si>
    <t>GRUPO B</t>
  </si>
  <si>
    <t>TOTAL GRUPO A</t>
  </si>
  <si>
    <t>SECONCI</t>
  </si>
  <si>
    <t>A9</t>
  </si>
  <si>
    <t>FGTS</t>
  </si>
  <si>
    <t>A8</t>
  </si>
  <si>
    <t>SEGURO CONTRA ACIDENTE DE TRABALHO</t>
  </si>
  <si>
    <t>A7</t>
  </si>
  <si>
    <t>SALÁRIO EDUCAÇÃO</t>
  </si>
  <si>
    <t>A6</t>
  </si>
  <si>
    <t>SEBRAE</t>
  </si>
  <si>
    <t>A5</t>
  </si>
  <si>
    <t>INCRA</t>
  </si>
  <si>
    <t>A4</t>
  </si>
  <si>
    <t>SENAI</t>
  </si>
  <si>
    <t>A3</t>
  </si>
  <si>
    <t>SESI</t>
  </si>
  <si>
    <t>A2</t>
  </si>
  <si>
    <t>INSS</t>
  </si>
  <si>
    <t>A1</t>
  </si>
  <si>
    <t>ENCARGOS SOCIAIS BÁSICOS</t>
  </si>
  <si>
    <t>GRUPO A</t>
  </si>
  <si>
    <t>TAXAS MENSALISTA (%)</t>
  </si>
  <si>
    <t>TAXAS HORISTA (%)</t>
  </si>
  <si>
    <t>DISCRIMINAÇÃO DO ITEM</t>
  </si>
  <si>
    <t>ORDEM</t>
  </si>
  <si>
    <t>CÓDIGO</t>
  </si>
  <si>
    <t>DESCRIÇÃO</t>
  </si>
  <si>
    <t>FONTE</t>
  </si>
  <si>
    <t>UNID</t>
  </si>
  <si>
    <t>QUANTIDADE</t>
  </si>
  <si>
    <t>1.1</t>
  </si>
  <si>
    <t>CREA - PI</t>
  </si>
  <si>
    <t>ANOTAÇÃO DE RESPONSABILIDADE TÉCNICA - ART DE EXECUÇÃO</t>
  </si>
  <si>
    <t>UN</t>
  </si>
  <si>
    <t>1.2</t>
  </si>
  <si>
    <t>TAPUME COM COMPENSADO DE MADEIRA. AF_05/2018</t>
  </si>
  <si>
    <t>SINAPI</t>
  </si>
  <si>
    <t>M2</t>
  </si>
  <si>
    <t>1.3</t>
  </si>
  <si>
    <t>LOCACAO CONVENCIONAL DE OBRA, UTILIZANDO GABARITO DE TÁBUAS CORRIDAS PONTALETADAS A CADA 2,00M - 2 UTILIZAÇÕES. AF_10/2018</t>
  </si>
  <si>
    <t>M</t>
  </si>
  <si>
    <t>1.4</t>
  </si>
  <si>
    <t>1.5</t>
  </si>
  <si>
    <t>EXECUÇÃO DE REFEITÓRIO EM CANTEIRO DE OBRA EM CHAPA DE MADEIRA COMPENSADA, NÃO INCLUSO MOBILIÁRIO E EQUIPAMENTOS. AF_02/2016</t>
  </si>
  <si>
    <t>1.6</t>
  </si>
  <si>
    <t>EXECUÇÃO DE SANITÁRIO E VESTIÁRIO EM CANTEIRO DE OBRA EM CHAPA DE MADEIRA COMPENSADA, NÃO INCLUSO MOBILIÁRIO. AF_02/2016</t>
  </si>
  <si>
    <t>1.7</t>
  </si>
  <si>
    <t>EXECUÇÃO DE ESCRITÓRIO EM CANTEIRO DE OBRA EM CHAPA DE MADEIRA COMPENSADA, NÃO INCLUSO MOBILIÁRIO E EQUIPAMENTOS. AF_02/2016</t>
  </si>
  <si>
    <t>1.8</t>
  </si>
  <si>
    <t>S00051</t>
  </si>
  <si>
    <t>Placa de obra em chapa aço galvanizado, instalada</t>
  </si>
  <si>
    <t>ORSE</t>
  </si>
  <si>
    <t>m2</t>
  </si>
  <si>
    <t>1.9</t>
  </si>
  <si>
    <t>INSTALACAO PROVISORIA DE LUZ E FORCA COM MEDIDOR E POSTE</t>
  </si>
  <si>
    <t>SBC</t>
  </si>
  <si>
    <t>1.10</t>
  </si>
  <si>
    <t>INSTALACAO PROVISORIA DE AGUA E ESGOTO</t>
  </si>
  <si>
    <t>PT</t>
  </si>
  <si>
    <t>1.11</t>
  </si>
  <si>
    <t>2.1</t>
  </si>
  <si>
    <t>ENGENHEIRO CIVIL DE OBRA JÚNIOR COM ENCARGOS COMPLEMENTARES</t>
  </si>
  <si>
    <t>H</t>
  </si>
  <si>
    <t>2.2</t>
  </si>
  <si>
    <t>MESTRE DE OBRAS COM ENCARGOS COMPLEMENTARES</t>
  </si>
  <si>
    <t>2.3</t>
  </si>
  <si>
    <t>ALMOXARIFE COM ENCARGOS COMPLEMENTARES</t>
  </si>
  <si>
    <t>2.4</t>
  </si>
  <si>
    <t>VIGIA NOTURNO COM ENCARGOS COMPLEMENTARES</t>
  </si>
  <si>
    <t>3.1</t>
  </si>
  <si>
    <t>M3</t>
  </si>
  <si>
    <t>3.2</t>
  </si>
  <si>
    <t>3.3</t>
  </si>
  <si>
    <t>S10033</t>
  </si>
  <si>
    <t>Retirada de entulho da obra utilizando caixa coletora capacidade 5 m3 (local: Aracaju)</t>
  </si>
  <si>
    <t>m3</t>
  </si>
  <si>
    <t>4.1</t>
  </si>
  <si>
    <t>S04953</t>
  </si>
  <si>
    <t>Impermeabilização de alicerce e viga baldrame com 2 demãos de tinta asfáltica tipo Neutrol da Vedacit ou similar, exceto argamassa impermeabilização</t>
  </si>
  <si>
    <t>4.2</t>
  </si>
  <si>
    <t>S09360</t>
  </si>
  <si>
    <t>4.3</t>
  </si>
  <si>
    <t>CONTRAPISO EM ARGAMASSA PRONTA, PREPARO MANUAL, APLICADO EM ÁREAS SECAS SOBRE LAJE, ADERIDO, ESPESSURA 2CM. AF_06/2014</t>
  </si>
  <si>
    <t>4.4</t>
  </si>
  <si>
    <t>IMPEMEABILIZACAO MANTA ASFALTICA TERRACO/COBERTURA-BASE 2,5cm</t>
  </si>
  <si>
    <t>4.5</t>
  </si>
  <si>
    <t>5.1</t>
  </si>
  <si>
    <t>5.2</t>
  </si>
  <si>
    <t>5.3</t>
  </si>
  <si>
    <t>5.4</t>
  </si>
  <si>
    <t>5.5</t>
  </si>
  <si>
    <t>ARMAÇÃO DE PILAR OU VIGA DE UMA ESTRUTURA CONVENCIONAL DE CONCRETO ARMADO EM UMA EDIFICAÇÃO TÉRREA OU SOBRADO UTILIZANDO AÇO CA-50 DE 8,0 MM - MONTAGEM. AF_12/2015</t>
  </si>
  <si>
    <t>KG</t>
  </si>
  <si>
    <t>5.6</t>
  </si>
  <si>
    <t>ARMAÇÃO DE PILAR OU VIGA DE UMA ESTRUTURA CONVENCIONAL DE CONCRETO ARMADO EM UMA EDIFICAÇÃO TÉRREA OU SOBRADO UTILIZANDO AÇO CA-50 DE 10,0 MM - MONTAGEM. AF_12/2015</t>
  </si>
  <si>
    <t>5.7</t>
  </si>
  <si>
    <t>ARMAÇÃO DE PILAR OU VIGA DE UMA ESTRUTURA CONVENCIONAL DE CONCRETO ARMADO EM UMA EDIFICAÇÃO TÉRREA OU SOBRADO UTILIZANDO AÇO CA-60 DE 5,0 MM - MONTAGEM. AF_12/2015</t>
  </si>
  <si>
    <t>5.8</t>
  </si>
  <si>
    <t>5.9</t>
  </si>
  <si>
    <t>5.10</t>
  </si>
  <si>
    <t>I11125</t>
  </si>
  <si>
    <t>Estaca pré-moldada, ø=35cm, em concreto armado inclusive cravação e emendas</t>
  </si>
  <si>
    <t>m</t>
  </si>
  <si>
    <t>5.11</t>
  </si>
  <si>
    <t>BATE-ESTACAS POR GRAVIDADE</t>
  </si>
  <si>
    <t>5.12</t>
  </si>
  <si>
    <t>ESTACA BROCA DE CONCRETO, DIÂMETRO DE 30CM, ESCAVAÇÃO MANUAL COM TRADO CONCHA, COM ARMADURA DE ARRANQUE. AF_05/2020</t>
  </si>
  <si>
    <t>6.1</t>
  </si>
  <si>
    <t>S97064S</t>
  </si>
  <si>
    <t>6.2</t>
  </si>
  <si>
    <t>6.3</t>
  </si>
  <si>
    <t>6.4</t>
  </si>
  <si>
    <t>ARMAÇÃO DE PILAR OU VIGA DE UMA ESTRUTURA CONVENCIONAL DE CONCRETO ARMADO EM UMA EDIFICAÇÃO TÉRREA OU SOBRADO UTILIZANDO AÇO CA-50 DE 6,3 MM - MONTAGEM. AF_12/2015</t>
  </si>
  <si>
    <t>6.5</t>
  </si>
  <si>
    <t>6.6</t>
  </si>
  <si>
    <t>6.7</t>
  </si>
  <si>
    <t>ARMAÇÃO DE PILAR OU VIGA DE UMA ESTRUTURA CONVENCIONAL DE CONCRETO ARMADO EM UMA EDIFICAÇÃO TÉRREA OU SOBRADO UTILIZANDO AÇO CA-50 DE 12,5 MM - MONTAGEM. AF_12/2015</t>
  </si>
  <si>
    <t>6.8</t>
  </si>
  <si>
    <t>ARMAÇÃO DE PILAR OU VIGA DE UMA ESTRUTURA CONVENCIONAL DE CONCRETO ARMADO EM UMA EDIFICAÇÃO TÉRREA OU SOBRADO UTILIZANDO AÇO CA-50 DE 16,0 MM - MONTAGEM. AF_12/2015</t>
  </si>
  <si>
    <t>6.9</t>
  </si>
  <si>
    <t>ARMAÇÃO DE PILAR OU VIGA DE UMA ESTRUTURA CONVENCIONAL DE CONCRETO ARMADO EM UMA EDIFICAÇÃO TÉRREA OU SOBRADO UTILIZANDO AÇO CA-50 DE 20,0 MM - MONTAGEM. AF_12/2015</t>
  </si>
  <si>
    <t>6.10</t>
  </si>
  <si>
    <t>FABRICAÇÃO DE FÔRMA PARA PILARES E ESTRUTURAS SIMILARES, EM CHAPA DE MADEIRA COMPENSADA RESINADA, E = 17 MM. AF_09/2020</t>
  </si>
  <si>
    <t>6.11</t>
  </si>
  <si>
    <t>6.12</t>
  </si>
  <si>
    <t>6.13</t>
  </si>
  <si>
    <t>S07393</t>
  </si>
  <si>
    <t>Laje pré-fabricada treliçada para cobertura, intereixo 38cm, h=12cm, el. enchimento em EPS h=8cm, inclusive escoramento em madeira e capeamento 4cm.</t>
  </si>
  <si>
    <t>7.1</t>
  </si>
  <si>
    <t>CHAPIM (RUFO CAPA) EM AÇO GALVANIZADO, CORTE 33. AF_11/2020</t>
  </si>
  <si>
    <t>7.2</t>
  </si>
  <si>
    <t>7.3</t>
  </si>
  <si>
    <t>7.4</t>
  </si>
  <si>
    <t>7.5</t>
  </si>
  <si>
    <t>CUMEEIRA TERMOACÚSTICA</t>
  </si>
  <si>
    <t>8.1</t>
  </si>
  <si>
    <t>8.2</t>
  </si>
  <si>
    <t>8.3</t>
  </si>
  <si>
    <t>8.4</t>
  </si>
  <si>
    <t>9.1.1</t>
  </si>
  <si>
    <t>S86888S</t>
  </si>
  <si>
    <t>un</t>
  </si>
  <si>
    <t>9.1.2</t>
  </si>
  <si>
    <t>9.1.3</t>
  </si>
  <si>
    <t>I00238</t>
  </si>
  <si>
    <t>Bacia sanitaria turca, branca, com sifão integrado</t>
  </si>
  <si>
    <t>9.1.4</t>
  </si>
  <si>
    <t>S100849S</t>
  </si>
  <si>
    <t>Assento sanitário convencional - fornecimento e instalacao. af_01/2020</t>
  </si>
  <si>
    <t>9.1.5</t>
  </si>
  <si>
    <t>S12122</t>
  </si>
  <si>
    <t>Barra de apoio, reta, fixa, em aço inox, l=40cm, d=1 1/2", Jackwal ou similar</t>
  </si>
  <si>
    <t>9.1.6</t>
  </si>
  <si>
    <t>S100874S</t>
  </si>
  <si>
    <t>Puxador para pcd, fixado na porta - fornecimento e instalação. af_01/2020</t>
  </si>
  <si>
    <t>9.1.7</t>
  </si>
  <si>
    <t>S86904S</t>
  </si>
  <si>
    <t>9.1.8</t>
  </si>
  <si>
    <t>S95542S</t>
  </si>
  <si>
    <t>Porta toalha rosto em metal cromado, tipo argola, incluso fixação. af_01/2020</t>
  </si>
  <si>
    <t>9.1.9</t>
  </si>
  <si>
    <t>S95544S</t>
  </si>
  <si>
    <t>Papeleira de parede em metal cromado sem tampa, incluso fixação. af_01/2020</t>
  </si>
  <si>
    <t>S95545S</t>
  </si>
  <si>
    <t>Saboneteira de parede em metal cromado, incluso fixação. af_01/2020</t>
  </si>
  <si>
    <t>S86915S</t>
  </si>
  <si>
    <t>S86911S</t>
  </si>
  <si>
    <t>S86914S</t>
  </si>
  <si>
    <t>S99635S</t>
  </si>
  <si>
    <t>S09502</t>
  </si>
  <si>
    <t>Ducha higiênica com registro, linha Link, ref. 1984.C.ACT. LNK, da DECA ou similar</t>
  </si>
  <si>
    <t>S02024</t>
  </si>
  <si>
    <t>9.2.1</t>
  </si>
  <si>
    <t>S01028</t>
  </si>
  <si>
    <t>Tubo pvc rígido soldável marrom p/ água, d = 25 mm (3/4")</t>
  </si>
  <si>
    <t>9.2.2</t>
  </si>
  <si>
    <t>S01029</t>
  </si>
  <si>
    <t>Tubo pvc rígido soldável marrom p/ água, d = 32 mm (1")</t>
  </si>
  <si>
    <t>9.2.3</t>
  </si>
  <si>
    <t>S01031</t>
  </si>
  <si>
    <t>Tubo pvc rígido soldável marrom p/ água, d = 50 mm (1 1/2")</t>
  </si>
  <si>
    <t>9.2.4</t>
  </si>
  <si>
    <t>I02341</t>
  </si>
  <si>
    <t>Tubo pvc rigido soldavel, p/ água, marrom, d= 40mm</t>
  </si>
  <si>
    <t>9.2.5</t>
  </si>
  <si>
    <t>I02343</t>
  </si>
  <si>
    <t>Tubo pvc rigido soldavel, p/ água, marrom, d= 60mm</t>
  </si>
  <si>
    <t>9.2.6</t>
  </si>
  <si>
    <t>CAIXA D'AGUA EM POLIETILENO 1500 LITROS COM TAMPA</t>
  </si>
  <si>
    <t>9.2.7</t>
  </si>
  <si>
    <t>S01488</t>
  </si>
  <si>
    <t>Torneira de bóia p/caixa d'agua em pvc d = 1/2"</t>
  </si>
  <si>
    <t>9.3.1</t>
  </si>
  <si>
    <t>I00812S</t>
  </si>
  <si>
    <t>Bucha de reducao de pvc, soldavel, curta, com 40 x 32 mm, para agua fria predial</t>
  </si>
  <si>
    <t>9.3.2</t>
  </si>
  <si>
    <t>9.3.3</t>
  </si>
  <si>
    <t>S89481S</t>
  </si>
  <si>
    <t>9.3.4</t>
  </si>
  <si>
    <t>9.3.5</t>
  </si>
  <si>
    <t>9.3.6</t>
  </si>
  <si>
    <t>9.3.7</t>
  </si>
  <si>
    <t>S89505S</t>
  </si>
  <si>
    <t>9.3.8</t>
  </si>
  <si>
    <t>S03147</t>
  </si>
  <si>
    <t>Tê de redução 90º de pvc rígido soldável, marrom diâm = 40 x 25mm</t>
  </si>
  <si>
    <t>9.3.9</t>
  </si>
  <si>
    <t>TE PVC SOLDAVEL 25mm</t>
  </si>
  <si>
    <t>TE PVC SOLDAVEL 32mm</t>
  </si>
  <si>
    <t>S01170</t>
  </si>
  <si>
    <t>Tê 90º de pvc rígido soldável, marrom diâm = 40mm</t>
  </si>
  <si>
    <t>TE PVC SOLDAVEL 50mm</t>
  </si>
  <si>
    <t>TE PVC SOLDAVEL 60mm</t>
  </si>
  <si>
    <t>S94490S</t>
  </si>
  <si>
    <t>I014868</t>
  </si>
  <si>
    <t>REGISTRO DE ESFERA PVC VS SOLDAVEL 32mm</t>
  </si>
  <si>
    <t>I014869</t>
  </si>
  <si>
    <t>REGISTRO DE ESFERA PVC VS SOLDAVEL 40mm</t>
  </si>
  <si>
    <t>I014871</t>
  </si>
  <si>
    <t>REGISTRO DE ESFERA PVC VS SOLDAVEL 60mm</t>
  </si>
  <si>
    <t>I008503</t>
  </si>
  <si>
    <t>TE DE REDUCAO 90 PVC SOLDAVEL 60 x 50mm</t>
  </si>
  <si>
    <t>S01083</t>
  </si>
  <si>
    <t>Bucha de redução longa de pvc rígido soldável, marrom, diâm = 50 x 25mm</t>
  </si>
  <si>
    <t>CAIXA EM CONCRETO PRÉ-MOLDADO PARA ABRIGO DE HIDRÔMETRO COM DN 20 (½?) ? FORNECIMENTO E INSTALAÇÃO. AF_11/2016</t>
  </si>
  <si>
    <t>S95674S</t>
  </si>
  <si>
    <t>Hidrômetro dn 20 (½?), 3,0 m³/h ? fornecimento e instalação. af_11/2016</t>
  </si>
  <si>
    <t>S08979</t>
  </si>
  <si>
    <t>Torneira de bóia p/caixa d'agua d = 1 1/2" (deca ou similar)</t>
  </si>
  <si>
    <t>TUBO PVC SERIE NORMAL, DN 40 MM, PARA ESGOTO PREDIAL (NBR 5688)</t>
  </si>
  <si>
    <t>S89798S</t>
  </si>
  <si>
    <t>TUBO PVC SERIE NORMAL, DN 150 MM, PARA ESGOTO PREDIAL (NBR 5688)</t>
  </si>
  <si>
    <t>I021134</t>
  </si>
  <si>
    <t>DISPOSITIVO ANTIESPUMA EM CAIXA DE RALO 100mm</t>
  </si>
  <si>
    <t>I021135</t>
  </si>
  <si>
    <t>DISPOSITIVO ANTIESPUMA EM CAIXA DE RALO 150mm</t>
  </si>
  <si>
    <t>I043658</t>
  </si>
  <si>
    <t>CAIXA SIFONADA GIRAFACIL C/GRELHA QUADRADA INOX 100x140x50mm</t>
  </si>
  <si>
    <t>CAIXA SIFONADA GIRAFACIL C/GRELHA QUADRADA BRANCA 100x140x50mm</t>
  </si>
  <si>
    <t>CAIXA SIFONADA PVC 100x100x50mm C/GRELHA ACO INOX</t>
  </si>
  <si>
    <t>CAIXA SIFONADA, PVC, DN 150 X 185 X 75 MM, FORNECIDA E INSTALADA EM RAMAIS DE ENCAMINHAMENTO DE ÁGUA PLUVIAL. AF_12/2014</t>
  </si>
  <si>
    <t>I07535</t>
  </si>
  <si>
    <t>Corpo para caixa sifonada 100x100x50mm, PVC, Tigre ou similar</t>
  </si>
  <si>
    <t>CORPO CAIXA SIFONADA SECO COM 7 ENTRADAS 150X185X75MM</t>
  </si>
  <si>
    <t>I043649</t>
  </si>
  <si>
    <t>CORPO CAIXA SIFONADA GIRAFACIL PVC ESGOTO 100x140x50mm</t>
  </si>
  <si>
    <t>I01822</t>
  </si>
  <si>
    <t>Porta grelha pvc redonda, branca, p/caixa e ralos, d= 100mm</t>
  </si>
  <si>
    <t>PROLONGAMENTO PARA CAIXA SIFONADA PVC 100x100mm</t>
  </si>
  <si>
    <t>RALO SECO PVC CONICO, 100 X 40 MM, COM GRELHA REDONDA BRANCA</t>
  </si>
  <si>
    <t>S06388</t>
  </si>
  <si>
    <t>Caixa de distribuição drenagem pluvial 150x60m</t>
  </si>
  <si>
    <t>Caixa de distribuição esgoto 120x60cm</t>
  </si>
  <si>
    <t>I043689</t>
  </si>
  <si>
    <t>PORTA GRELHA QUADRADA INOX 100mm</t>
  </si>
  <si>
    <t>I043704</t>
  </si>
  <si>
    <t>S01598</t>
  </si>
  <si>
    <t>S89726S</t>
  </si>
  <si>
    <t>Joelho 45 graus, pvc, serie normal, esgoto predial, dn 40 mm, junta soldável, fornecido e instalado em ramal de descarga ou ramal de esgoto sanitário. af_12/2014</t>
  </si>
  <si>
    <t>I004494</t>
  </si>
  <si>
    <t>JOELHO 45 PVC ESGOTO SERIE NORMAL 50mm</t>
  </si>
  <si>
    <t>I006033</t>
  </si>
  <si>
    <t>JOELHO 45 PVC ESGOTO SERIE NORMAL 40mm</t>
  </si>
  <si>
    <t>I017942</t>
  </si>
  <si>
    <t>JOELHO 45 PVC ESGOTO SERIE NORMAL 100mm</t>
  </si>
  <si>
    <t>I018883</t>
  </si>
  <si>
    <t>JOELHO 45 PVC ESGOTO SERIE NORMAL 150mm</t>
  </si>
  <si>
    <t>I002690</t>
  </si>
  <si>
    <t>JOELHO 90 PVC ESGOTO SERIE NORMAL 40mm</t>
  </si>
  <si>
    <t>I004498</t>
  </si>
  <si>
    <t>JOELHO 90 PVC ESGOTO SERIE NORMAL 50mm</t>
  </si>
  <si>
    <t>I004499</t>
  </si>
  <si>
    <t>JOELHO 90 PVC ESGOTO SERIE NORMAL 75mm</t>
  </si>
  <si>
    <t>I004502</t>
  </si>
  <si>
    <t>JOELHO 90 PVC ESGOTO SERIE NORMAL 100mm</t>
  </si>
  <si>
    <t>JUNCAO DE REDUCAO SIMPLES, PVC, 150 X 100 MM, PARA ESGOTO PREDIAL</t>
  </si>
  <si>
    <t>I03875S</t>
  </si>
  <si>
    <t>Luva simples, pvc, dn 50 mm, serie normal, para esgoto predial</t>
  </si>
  <si>
    <t>TE PVC ESGOTO PVC SERIE NORMAL 75x50mm</t>
  </si>
  <si>
    <t>TE SANITARIO PVC ESGOTO 50x50mm</t>
  </si>
  <si>
    <t>I11655S</t>
  </si>
  <si>
    <t>Te sanitario, pvc, dn 100 x 50 mm, serie normal, para esgoto predial</t>
  </si>
  <si>
    <t>I001169</t>
  </si>
  <si>
    <t>TE ESGOTO SANITARIO PVC SERIE NORMAL 150 x 150mm</t>
  </si>
  <si>
    <t>JOELHO 90 PVC ESGOTO 150mm</t>
  </si>
  <si>
    <t>S98066S</t>
  </si>
  <si>
    <t>S98060S</t>
  </si>
  <si>
    <t>Filtro anaeróbio circular, em alvanaria 430cm R150cm</t>
  </si>
  <si>
    <t>S98062S</t>
  </si>
  <si>
    <t>LUMINÁRIA ARANDELA TIPO MEIA LUA, DE SOBREPOR, COM 1 LÂMPADA LED DE 6 W, SEM REATOR - FORNECIMENTO E INSTALAÇÃO. AF_02/2020</t>
  </si>
  <si>
    <t>S09051</t>
  </si>
  <si>
    <t>S04037</t>
  </si>
  <si>
    <t>Caixa de passagem em alumínio 4x2" - Fornecimento</t>
  </si>
  <si>
    <t>Un</t>
  </si>
  <si>
    <t>S00651</t>
  </si>
  <si>
    <t>Caixa de ferro galvanizado 4" x 4" com tampa Pial ou similar</t>
  </si>
  <si>
    <t>I13645</t>
  </si>
  <si>
    <t>I03624</t>
  </si>
  <si>
    <t>Perfilado metálico perfurado 38 x 38 x 6000mm, chapa 16, Mopa ou similar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</si>
  <si>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</si>
  <si>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</si>
  <si>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1,5 MM², ANTI-CHAMA 0,6/1,0 KV, PARA CIRCUITOS TERMINAIS - FORNECIMENTO E INSTALAÇÃO. AF_12/2015</t>
  </si>
  <si>
    <t>QUADRO DE DISTRIBUICAO COM BARRAMENTO TRIFASICO, DE SOBREPOR, EM CHAPA DE ACO GALVANIZADO, PARA 12 DISJUNTORES DIN, 100 A</t>
  </si>
  <si>
    <t>QUADRO DE DISTRIBUICAO COM BARRAMENTO TRIFASICO, DE EMBUTIR, EM CHAPA DE ACO GALVANIZADO, PARA 36 DISJUNTORES DIN, 100 A</t>
  </si>
  <si>
    <t>S00353</t>
  </si>
  <si>
    <t>Eletroduto de pvc rígido roscável, diâm = 25mm (3/4")</t>
  </si>
  <si>
    <t>S07996</t>
  </si>
  <si>
    <t>I001057</t>
  </si>
  <si>
    <t>DISJUNTOR - DISPOSITIVO PROTETOR DE SURTO 1 POLO 12KA WEG</t>
  </si>
  <si>
    <t>S07294</t>
  </si>
  <si>
    <t>S12903</t>
  </si>
  <si>
    <t>LUMINARIA LED REFLETOR RETANGULAR BIVOLT, LUZ BRANCA, 50 W</t>
  </si>
  <si>
    <t>I02003</t>
  </si>
  <si>
    <t>Saída horizontal para eletroduto 3/4" (ref. vl 33 valemam ou similar)</t>
  </si>
  <si>
    <t>S97667S</t>
  </si>
  <si>
    <t>I03023</t>
  </si>
  <si>
    <t>Motor elétrico trifásico, baixa rotação, 1CV</t>
  </si>
  <si>
    <t>I39469S</t>
  </si>
  <si>
    <t>S00352</t>
  </si>
  <si>
    <t>Eletroduto de pvc rígido roscável, diâm = 20mm (1/2")</t>
  </si>
  <si>
    <t>S12557</t>
  </si>
  <si>
    <t>Junção interna tipo "T" para perfilado, ( ref.: Mopa ou similar)</t>
  </si>
  <si>
    <t>QUADRO DE DISTRIBUIÇÃO DE ENERGIA EM CHAPA DE AÇO GALVANIZADO, DE EMBUTIR, COM BARRAMENTO TRIFÁSICO, PARA 18 DISJUNTORES DIN 100A - FORNECIMENTO E INSTALAÇÃO. AF_10/2020</t>
  </si>
  <si>
    <t>S01302</t>
  </si>
  <si>
    <t>Luva de pvc rígido roscável diâm = 1/2"</t>
  </si>
  <si>
    <t>I11072</t>
  </si>
  <si>
    <t>Arruela lisa de 3/8"</t>
  </si>
  <si>
    <t>CHUMBADOR 3/8" X 2.1/2" COM PARAFUSO CBA/CB/CBT ZINCADO</t>
  </si>
  <si>
    <t>PORCA ZINCADA, SEXTAVADA, DIAMETRO 3/8"</t>
  </si>
  <si>
    <t>S12226</t>
  </si>
  <si>
    <t>S00780</t>
  </si>
  <si>
    <t>Tomada 2p+t, ABNT, 10 A, para piso, com placa em metal amarelo e caixa pvc</t>
  </si>
  <si>
    <t>S00424</t>
  </si>
  <si>
    <t>S12500</t>
  </si>
  <si>
    <t>Cantoneira "ZZ" para fixação de perfilado, ref. Mopa ou similar</t>
  </si>
  <si>
    <t>S12556</t>
  </si>
  <si>
    <t>Junção interna tipo "L" para perfilado, ( ref.: Mopa ou similar)</t>
  </si>
  <si>
    <t>S08441</t>
  </si>
  <si>
    <t>Abraçadeira metálica tipo "D" de 3/4"</t>
  </si>
  <si>
    <t>QUADRO DE DISTRIBUIÇÃO DE ENERGIA EM CHAPA DE AÇO GALVANIZADO, DE EMBUTIR, COM BARRAMENTO TRIFÁSICO, PARA 24 DISJUNTORES DIN 100A - FORNECIMENTO E INSTALAÇÃO. AF_10/2020</t>
  </si>
  <si>
    <t>I001764</t>
  </si>
  <si>
    <t>DISJUNTOR - PROTETOR DPS 275V 12,5/60KA VCL SLIM 5137 CLAMPER</t>
  </si>
  <si>
    <t>CONDULETE DE PVC, TIPO X, PARA ELETRODUTO DE PVC SOLDÁVEL DN 25 MM (3/4''), APARENTE - FORNECIMENTO E INSTALAÇÃO. AF_11/2016</t>
  </si>
  <si>
    <t>S01303</t>
  </si>
  <si>
    <t>Luva de pvc rígido roscável diâm = 3/4"</t>
  </si>
  <si>
    <t>LUMINARIA DE EMBUTIR ALETADA 2X28 COMPLETA TASCHIBRA</t>
  </si>
  <si>
    <t>CABO DE COBRE FLEXÍVEL ISOLADO, 6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</si>
  <si>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</si>
  <si>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CABO DE COBRE FLEXÍVEL ISOLADO, 16 MM², ANTI-CHAMA 450/750 V, PARA CIRCUITOS TERMINAIS - FORNECIMENTO E INSTALAÇÃO. AF_12/2015</t>
  </si>
  <si>
    <t>S00765</t>
  </si>
  <si>
    <t>TE HORIZONTAL PARA ELETROCALHA PERFURADA 100x50cm</t>
  </si>
  <si>
    <t>S08689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</si>
  <si>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</si>
  <si>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</si>
  <si>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S12453</t>
  </si>
  <si>
    <t>Disjuntor tipo DIN/IEC, tripolar 63A, 10KA, Curva C</t>
  </si>
  <si>
    <t>I03705</t>
  </si>
  <si>
    <t>S02800</t>
  </si>
  <si>
    <t>S00762</t>
  </si>
  <si>
    <t>S12473</t>
  </si>
  <si>
    <t>S07877</t>
  </si>
  <si>
    <t>S08490</t>
  </si>
  <si>
    <t>Disjuntor termomagnetico tripolar 100 A, padrão DIN (Europeu - linha branca), 10KA</t>
  </si>
  <si>
    <t>I08259</t>
  </si>
  <si>
    <t>I13662</t>
  </si>
  <si>
    <t>LUMINARIA DE EMBUTIR ALETADA 2X28 LED COMPLETA TASCHIBRA</t>
  </si>
  <si>
    <t>I04932</t>
  </si>
  <si>
    <t>Luminária circular 22w bivolt taschibra ou similar</t>
  </si>
  <si>
    <t>I04346</t>
  </si>
  <si>
    <t>Microfone Sanraser ou similar</t>
  </si>
  <si>
    <t>I017960</t>
  </si>
  <si>
    <t>MESA DE SOM SOUNDCRAFT SIGNATURE 12 CANAIS - SOUNDCRAFT</t>
  </si>
  <si>
    <t>S12558</t>
  </si>
  <si>
    <t>Junção interna tipo "X" para perfilado, ( ref.: Mopa ou similar)</t>
  </si>
  <si>
    <t>I13247</t>
  </si>
  <si>
    <t>Mesa de som / Mixer 5 canais c/ USB Omx 52 - Oneal ou similar</t>
  </si>
  <si>
    <t>S12781</t>
  </si>
  <si>
    <t>I04348</t>
  </si>
  <si>
    <t>Mesa de som com 06 canais, Alesis ou similar</t>
  </si>
  <si>
    <t>I034523</t>
  </si>
  <si>
    <t>S00650</t>
  </si>
  <si>
    <t>Caixa de passagem 20x20x12cm, em chapa aço galvanizado, embutida</t>
  </si>
  <si>
    <t>S09669</t>
  </si>
  <si>
    <t>Perfilado, pré-zincado a fogo, perfurado 38 x 38 x 6000mm</t>
  </si>
  <si>
    <t>I10160</t>
  </si>
  <si>
    <t>Régua (filtro de linha) com 12 tomadas</t>
  </si>
  <si>
    <t>BUCHA DE NYLON SEM ABA S8</t>
  </si>
  <si>
    <t>S07164</t>
  </si>
  <si>
    <t>Fornecimento e instalação de conector rj 45 fêmea cat 6 (krone ou similar)</t>
  </si>
  <si>
    <t>I11609</t>
  </si>
  <si>
    <t>S11520</t>
  </si>
  <si>
    <t>Câmera Vm S5040 Vf 1/3, 760 linhas 2.8 a 12mm, da Intelbras ou similar</t>
  </si>
  <si>
    <t>S00715</t>
  </si>
  <si>
    <t>Fornecimento e instalação de espelho para caixa 4" x 2" com 01 saída rj-45</t>
  </si>
  <si>
    <t>S12506</t>
  </si>
  <si>
    <t>Arruela de lisa 3/8"</t>
  </si>
  <si>
    <t>I12990</t>
  </si>
  <si>
    <t>Monitor LED HD 24" -24MT48DF-WS com HDMI, Video Player e USB - LG ou similar</t>
  </si>
  <si>
    <t>S10327</t>
  </si>
  <si>
    <t>Abraçadeira em aço inox, tipo "D", 3/4", fornecimento</t>
  </si>
  <si>
    <t>S00721</t>
  </si>
  <si>
    <t>Fornecimento e instalação de porca sextavada 3/8" (ref vl 1.55 valemam ou similar)</t>
  </si>
  <si>
    <t>S10727</t>
  </si>
  <si>
    <t>Fornecimento e instalação de voice panel 24 portas cat 6</t>
  </si>
  <si>
    <t>S12791</t>
  </si>
  <si>
    <t>ORGANIZADOR DE 1 U</t>
  </si>
  <si>
    <t>S11417</t>
  </si>
  <si>
    <t>Bandeja para rack 19", deslizante, perfurada, 400mm de profundidade</t>
  </si>
  <si>
    <t>I012064</t>
  </si>
  <si>
    <t>RACK - KIT VENTILACAO COM 2 VENTILADORES PARA RACK PISO/PAREDE</t>
  </si>
  <si>
    <t>S12599</t>
  </si>
  <si>
    <t>TOMADA DE REDE RJ45 - FORNECIMENTO E INSTALAÇÃO. AF_11/2019</t>
  </si>
  <si>
    <t>S07817</t>
  </si>
  <si>
    <t>Tomada dupla para lógica RJ45, 4"x2", embutir, completa, ref.0605, Fame ou similar</t>
  </si>
  <si>
    <t>I02422</t>
  </si>
  <si>
    <t>Vergalhão (Tirante) com rosca total ø 3/8"x1000mm (marvitec ref. 1431 ou similar)</t>
  </si>
  <si>
    <t>S00356</t>
  </si>
  <si>
    <t>Eletroduto de pvc rígido roscável, diâm = 50mm (1 1/2")</t>
  </si>
  <si>
    <t>S11420</t>
  </si>
  <si>
    <t>Bloco terminal para telefone - 10 pares</t>
  </si>
  <si>
    <t>S08687</t>
  </si>
  <si>
    <t>Tê horizontal 100 x 100 mm para eletrocalha metálica (ref. Mopa ou similar)</t>
  </si>
  <si>
    <t>S12578</t>
  </si>
  <si>
    <t>Saída para perfilado 38x38mm (mopa ou similar)</t>
  </si>
  <si>
    <t>S00505</t>
  </si>
  <si>
    <t>Distribuidor geral padrão telebrás dimensões 0,60 x 0,60 x 0,12m</t>
  </si>
  <si>
    <t>COMP-41489552</t>
  </si>
  <si>
    <t>NVR 24 CANAIS FULL HD STAND ALONE. FORNECIMENTO E INSTALAÇÃO</t>
  </si>
  <si>
    <t>PRÓPRIA</t>
  </si>
  <si>
    <t>COMP-00758799</t>
  </si>
  <si>
    <t>SONOFLETOR 30W FORNECIMENTO E INSTALAÇÃO</t>
  </si>
  <si>
    <t>S08682</t>
  </si>
  <si>
    <t>Fornecimento e instalação de rack de piso 19" x 12u x 450mm</t>
  </si>
  <si>
    <t>S12396</t>
  </si>
  <si>
    <t>Amplificador de Potência 1300w 4 Ohms - OP 7600 Oneal ou similar</t>
  </si>
  <si>
    <t>BANDEJA/PRATELEIRA 400MM FIXA 4 PONTOS RACK SERVIDOR 19"</t>
  </si>
  <si>
    <t>I13768</t>
  </si>
  <si>
    <t>Conector P10 Macho</t>
  </si>
  <si>
    <t>PATCH CORD, CATEGORIA 6, EXTENSAO DE 2,50 M</t>
  </si>
  <si>
    <t>S12937</t>
  </si>
  <si>
    <t>Tomada dupla para lógica no piso, metal, RJ45</t>
  </si>
  <si>
    <t>S11752</t>
  </si>
  <si>
    <t>Cabo balanceado 2 x 0,30mm (para microfone)</t>
  </si>
  <si>
    <t>PORTA DETECTORA DE METAL FORNECIMENTO E INSTALADA - BDI = 14,74</t>
  </si>
  <si>
    <t>S07904</t>
  </si>
  <si>
    <t>Clips 3/8" para haste de aterramento galvanizada ref:TEL-5238 - Rev - 02</t>
  </si>
  <si>
    <t>S07903</t>
  </si>
  <si>
    <t>TRANSFORMADOR DE DISTRIBUIÇÃO, 112,5 KVA, TRIFÁSICO, 60 HZ, CLASSE 15 KV, IMERSO EM ÓLEO MINERAL, INSTALAÇÃO EM POSTE (NÃO INCLUSO SUPORTE) - FORNECIMENTO E INSTALAÇÃO. AF_12/2020</t>
  </si>
  <si>
    <t>Isolador polimérico tipo ancoragem - classe de tensão 15 KV</t>
  </si>
  <si>
    <t>S02917</t>
  </si>
  <si>
    <t>Fornecimento de parafuso cabeça quadrada 16 x 400mm</t>
  </si>
  <si>
    <t>S02862</t>
  </si>
  <si>
    <t>Fornecimento de cruzeta de concreto retangular 1900mm</t>
  </si>
  <si>
    <t>Fornecimento e instalação de Para raios tipo polimérico 15kv - 12ka</t>
  </si>
  <si>
    <t>S10311</t>
  </si>
  <si>
    <t>S02887</t>
  </si>
  <si>
    <t>TAMPA DE FERRO FUNDIDO 300MM PARA CAIXA DE ATERRAMENTO</t>
  </si>
  <si>
    <t>S00681</t>
  </si>
  <si>
    <t>Conector para haste de aterramento 5/8" - fornecimento</t>
  </si>
  <si>
    <t>ELETRODUTO DE AÇO GALVANIZADO 2. 1/2''</t>
  </si>
  <si>
    <t>S08082</t>
  </si>
  <si>
    <t>Cabo de cobre nú 50 mm2 - fornecimento e assentamento (2,27m/kg)</t>
  </si>
  <si>
    <t>kg</t>
  </si>
  <si>
    <t>COMP-62331066</t>
  </si>
  <si>
    <t>PLACA SOLAR 196 x 99 CM 540W - BDI = 14,74</t>
  </si>
  <si>
    <t>COMP-63034689</t>
  </si>
  <si>
    <t>COMP-75631566</t>
  </si>
  <si>
    <t>COMP-66568547</t>
  </si>
  <si>
    <t>CABO DE COBRE FLEXÍVEL ISOLADO, 6 MM², ANTI-CHAMA 0,6/1,0 KV, PARA CIRCUITOS TERMINAIS - FORNECIMENTO E INSTALAÇÃO. AF_12/2015</t>
  </si>
  <si>
    <t>COMP-55085261</t>
  </si>
  <si>
    <t>I11195</t>
  </si>
  <si>
    <t>Avisador sonoro tipo sirene para incêndio</t>
  </si>
  <si>
    <t>I203050</t>
  </si>
  <si>
    <t>CENTRAL REPETIDORA DE SINAL ENDERECAVEL 24V ACDE-RS-A 1024</t>
  </si>
  <si>
    <t>S06386</t>
  </si>
  <si>
    <t>*Caixa de passagem cp1-060 (40x40x60cm)</t>
  </si>
  <si>
    <t>I006630</t>
  </si>
  <si>
    <t>CENTRAL ALARME WIFI ECP ALARD MAX, 8 SETORES, COM DISCADORA</t>
  </si>
  <si>
    <t>CURVA 90 ELETRODUTO ROSCAVEL PVC 1/2"</t>
  </si>
  <si>
    <t>ANTENA PARABOLICA PP200 MULTIPONTO+RP 600L PWS</t>
  </si>
  <si>
    <t>Cabo coaxial rgc 75 ohms</t>
  </si>
  <si>
    <t>CONDULETE DE PVC, TIPO X, PARA ELETRODUTO DE PVC SOLDÁVEL DN 20 MM (1/2''), APARENTE - FORNECIMENTO E INSTALAÇÃO. AF_11/2016</t>
  </si>
  <si>
    <t>PISO TÊXTIL (CARPETE) EM MANTA (ROLO) E = 9 A 10 MM. AF_09/2020</t>
  </si>
  <si>
    <t>S87263S</t>
  </si>
  <si>
    <t>Piso vinílico madeirado clipado</t>
  </si>
  <si>
    <t>CAMADA DE BLOQUEI(COLCHAO DE AREIA) P/ ASSENTAMENTO DE PISO</t>
  </si>
  <si>
    <t>S03724</t>
  </si>
  <si>
    <t>PINTURA DE PISOS CIMENTADOS COM TINTA COR AZUL</t>
  </si>
  <si>
    <t>Rodapé em poliestireno branco com 16mm x 15cm</t>
  </si>
  <si>
    <t>Testeira antiderrapante para piso vinílico</t>
  </si>
  <si>
    <t>GRANITO PRETO SAO GABRIEL</t>
  </si>
  <si>
    <t>RODAPE ALUMINIO PARA PISO</t>
  </si>
  <si>
    <t>S101752S</t>
  </si>
  <si>
    <t>Piso em granilite, marmorite ou granitina em ambientes internos. af_09/2020</t>
  </si>
  <si>
    <t>PISO PODOTATIL DE CONCRETO - DIRECIONAL E ALERTA, *40 X 40 X 2,5* CM</t>
  </si>
  <si>
    <t>MASSA ÚNICA, PARA RECEBIMENTO DE PINTURA, EM ARGAMASSA TRAÇO 1:2:8, PREPARO MANUAL, APLICADA MANUALMENTE EM FACES INTERNAS DE PAREDES, ESPESSURA DE 20MM, COM EXECUÇÃO DE TALISCAS. AF_06/2014</t>
  </si>
  <si>
    <t>EMBOÇO, PARA RECEBIMENTO DE CERÂMICA, EM ARGAMASSA TRAÇO 1:2:8, PREPARO MANUAL, APLICADO MANUALMENTE EM FACES INTERNAS DE PAREDES, PARA AMBIENTE COM ÁREA ENTRE 5M2 E 10M2, ESPESSURA DE 20MM, COM EXECUÇÃO DE TALISCAS. AF_06/2014</t>
  </si>
  <si>
    <t>PEITORIL 1 VEZ MARMORITE/GRANILITE 2cm</t>
  </si>
  <si>
    <t>REVESTIMENTO CERÂMICO PARA PAREDES INTERNAS COM PLACAS TIPO ESMALTADA EXTRA DE DIMENSÕES 10X10 CM APLICADAS EM AMBIENTES DE ÁREA MAIOR QUE 5 M² NA ALTURA INTEIRA DAS PAREDES. AF_06/2014</t>
  </si>
  <si>
    <t>REVESTIMENTO CERÂMICO PARA PAREDES INTERNAS COM PLACAS TIPO ESMALTADA EXTRA DE DIMENSÕES 30X60 CM APLICADAS EM AMBIENTES DE ÁREA MAIOR QUE 5 M² A MEIA ALTURA DAS PAREDES. AF_06/2014</t>
  </si>
  <si>
    <t>Painel em madeira MDF carvalho claro 8mm</t>
  </si>
  <si>
    <t>CARPETE EM ESPUMA ACUSTICA CAIXA DE OVO</t>
  </si>
  <si>
    <t>Revestimento ladrilho 3D decorativo</t>
  </si>
  <si>
    <t>M3231</t>
  </si>
  <si>
    <t>Revestimento em chapa de alumínio composto (ACM)</t>
  </si>
  <si>
    <t>SICRO NOVO</t>
  </si>
  <si>
    <t>m²</t>
  </si>
  <si>
    <t>13.1</t>
  </si>
  <si>
    <t>13.2</t>
  </si>
  <si>
    <t>13.3</t>
  </si>
  <si>
    <t>S88489S</t>
  </si>
  <si>
    <t>13.4</t>
  </si>
  <si>
    <t>13.5</t>
  </si>
  <si>
    <t>S02291</t>
  </si>
  <si>
    <t>13.6</t>
  </si>
  <si>
    <t>14.1</t>
  </si>
  <si>
    <t>S90790S</t>
  </si>
  <si>
    <t>14.2</t>
  </si>
  <si>
    <t>CJ</t>
  </si>
  <si>
    <t>14.3</t>
  </si>
  <si>
    <t>S08204</t>
  </si>
  <si>
    <t>Porta em madeira, de correr, lisa 0,90x2,10m, inclusive batentes e ferragens - Rev 02</t>
  </si>
  <si>
    <t>14.4</t>
  </si>
  <si>
    <t>14.5</t>
  </si>
  <si>
    <t>14.6</t>
  </si>
  <si>
    <t>14.7</t>
  </si>
  <si>
    <t>Porta de abrir de 80cm em grade de cela feita em vergalhões 280x240cm</t>
  </si>
  <si>
    <t>14.8</t>
  </si>
  <si>
    <t>Porta de abrir do tipo cerca telada aramada 400x210cm</t>
  </si>
  <si>
    <t>14.9</t>
  </si>
  <si>
    <t>Porta de correr do tipo cerca telada 190x210cm</t>
  </si>
  <si>
    <t>14.10</t>
  </si>
  <si>
    <t>Cortina de vidro com estrutura de alumínio anodizado e vidro fumê, J06 2,60x2,50cm</t>
  </si>
  <si>
    <t>15.1</t>
  </si>
  <si>
    <t>Janela vitrine com vidro fixo para balcões, J01 e J00</t>
  </si>
  <si>
    <t>15.2</t>
  </si>
  <si>
    <t>Janela vitrine em vidro transparente fixo para guarita J02,150x110cm (1 unid)</t>
  </si>
  <si>
    <t>15.3</t>
  </si>
  <si>
    <t>15.4</t>
  </si>
  <si>
    <t>Janela com três folhas de correr, alumínio anodizado, com vidro liso,  J4 150x110cm</t>
  </si>
  <si>
    <t>15.5</t>
  </si>
  <si>
    <t>Janela com três folhas de correr, alumínio anodizado, com vidro liso,  J5 200x110cm</t>
  </si>
  <si>
    <t>15.6</t>
  </si>
  <si>
    <t>Cortina de vidro com estrutura de alumínio anodizado e vidro fumê, J06 310x210cm</t>
  </si>
  <si>
    <t>15.7</t>
  </si>
  <si>
    <t>Janela vitrine com vidro transparente fixo para guarita, J07 300x110cm</t>
  </si>
  <si>
    <t>15.8</t>
  </si>
  <si>
    <t>Janela com três folhas basculantes em alumínio anodizado com vidro J08 200x40cm</t>
  </si>
  <si>
    <t>I072411</t>
  </si>
  <si>
    <t>TUBO EM COBRE FLEXÍVEL, DN 1/4", COM ISOLAMENTO, INSTALADO EM RAMAL DE ALIMENTAÇÃO DE AR CONDICIONADO COM CONDENSADORA CENTRAL ? FORNECIMENTO E INSTALAÇÃO. AF_12/2015</t>
  </si>
  <si>
    <t>TUBO EM COBRE FLEXÍVEL, DN 3/8", COM ISOLAMENTO, INSTALADO EM RAMAL DE ALIMENTAÇÃO DE AR CONDICIONADO COM CONDENSADORA CENTRAL ? FORNECIMENTO E INSTALAÇÃO. AF_12/2015</t>
  </si>
  <si>
    <t>TUBO EM COBRE FLEXÍVEL, DN 1/2", COM ISOLAMENTO, INSTALADO EM RAMAL DE ALIMENTAÇÃO DE AR CONDICIONADO COM CONDENSADORA CENTRAL ? FORNECIMENTO E INSTALAÇÃO. AF_12/2015</t>
  </si>
  <si>
    <t>TUBO EM COBRE FLEXÍVEL, DN 5/8", COM ISOLAMENTO, INSTALADO EM RAMAL DE ALIMENTAÇÃO DE AR CONDICIONADO COM CONDENSADORA INDIVIDUAL ? FORNECIMENTO E INSTALAÇÃO. AF_12/2015</t>
  </si>
  <si>
    <t>17.1</t>
  </si>
  <si>
    <t>S101907S</t>
  </si>
  <si>
    <t>17.2</t>
  </si>
  <si>
    <t>S101909S</t>
  </si>
  <si>
    <t>17.3</t>
  </si>
  <si>
    <t>S101910S</t>
  </si>
  <si>
    <t>17.4</t>
  </si>
  <si>
    <t>Placa de sinalização em PVC fotoluminescente</t>
  </si>
  <si>
    <t>17.5</t>
  </si>
  <si>
    <t>18.1</t>
  </si>
  <si>
    <t>BANCO DE CONCRETO 2,25m2 COM ESPESSURA 10cm</t>
  </si>
  <si>
    <t>18.2</t>
  </si>
  <si>
    <t>BANCADA EM GRANITO PRETO SAO GABRIEL 3cm</t>
  </si>
  <si>
    <t>18.3</t>
  </si>
  <si>
    <t>18.4</t>
  </si>
  <si>
    <t>Brise em alumínio anodizado branco, incluso estrutura e instalação</t>
  </si>
  <si>
    <t>18.5</t>
  </si>
  <si>
    <t>S99837S</t>
  </si>
  <si>
    <t>Guarda-corpo de aço galvanizado de 1,10m, montantes tubulares de 1.1/4" espaçados de 1,20m, travessa superior de 1.1/2", gradil formado por tubos horizontais de 1" e verticais de 3/4", fixado com chumbador mecânico. af_04/2019_p</t>
  </si>
  <si>
    <t>18.6</t>
  </si>
  <si>
    <t>S99841S</t>
  </si>
  <si>
    <t>18.7</t>
  </si>
  <si>
    <t>Guarda-corpo panorâmico com perfis de alumínio e vidro laminado hall entrada</t>
  </si>
  <si>
    <t>18.8</t>
  </si>
  <si>
    <t>S03167</t>
  </si>
  <si>
    <t>Placa de inauguração de obra em alumínio 0,60 x 0,80 m</t>
  </si>
  <si>
    <t>18.9</t>
  </si>
  <si>
    <t>S10832</t>
  </si>
  <si>
    <t>As Built</t>
  </si>
  <si>
    <t>18.10</t>
  </si>
  <si>
    <t>S09035</t>
  </si>
  <si>
    <t>Gradil Nylofor 3D, malha 20x5cm, Ø 5mm 250x243 cm, pintura branca, verde e preta, Belgo ou similar, inclusive postes (secção 60x40mm e h=3,20m) e acessórios</t>
  </si>
  <si>
    <t>18.11</t>
  </si>
  <si>
    <t>S10234</t>
  </si>
  <si>
    <t>Grama esmeralda em placas, fornecimento e plantio</t>
  </si>
  <si>
    <t>18.12</t>
  </si>
  <si>
    <t>18.13</t>
  </si>
  <si>
    <t>S12990</t>
  </si>
  <si>
    <t>18.14</t>
  </si>
  <si>
    <t>COMP-07287689</t>
  </si>
  <si>
    <t>TOTEM EM ACM COM LETREIRO</t>
  </si>
  <si>
    <t>UND</t>
  </si>
  <si>
    <t>18.15.1</t>
  </si>
  <si>
    <t>18.15.2</t>
  </si>
  <si>
    <t>18.15.3</t>
  </si>
  <si>
    <t>18.15.4</t>
  </si>
  <si>
    <t>18.15.5</t>
  </si>
  <si>
    <t>COMPOSIÇÃO 02</t>
  </si>
  <si>
    <t>COMPOSIÇÃO 04</t>
  </si>
  <si>
    <t>COMPOSIÇÃO 05</t>
  </si>
  <si>
    <t>COMPOSIÇÃO 06</t>
  </si>
  <si>
    <t>COMPOSIÇÃO 07</t>
  </si>
  <si>
    <t>COMPOSIÇÃO 08</t>
  </si>
  <si>
    <t>COMPOSIÇÃO 09</t>
  </si>
  <si>
    <t>COMPOSIÇÃO 10</t>
  </si>
  <si>
    <t>COMPOSIÇÃO 11</t>
  </si>
  <si>
    <t>PREÇO TOTAL R$</t>
  </si>
  <si>
    <t>SERVIÇOS PRELIMINARES</t>
  </si>
  <si>
    <t>ADMINISTRAÇÃO LOCAL DE OBRA</t>
  </si>
  <si>
    <t>MOVIMENTAÇÃO DE TERRA/ENTULHO</t>
  </si>
  <si>
    <t>IMPERMEABILIZAÇÃO</t>
  </si>
  <si>
    <t>INFRAESTRUTURA</t>
  </si>
  <si>
    <t>SUPERESTRUTURA</t>
  </si>
  <si>
    <t>COBERTURA</t>
  </si>
  <si>
    <t>PAREDES DE VEDAÇÃO</t>
  </si>
  <si>
    <t>INSTALAÇÕES HIDRÁULICAS</t>
  </si>
  <si>
    <t>9.1</t>
  </si>
  <si>
    <t>LOUÇAS E METAIS</t>
  </si>
  <si>
    <t>9.2</t>
  </si>
  <si>
    <t>ÁGUA</t>
  </si>
  <si>
    <t>9.3</t>
  </si>
  <si>
    <t>CONEXÕES</t>
  </si>
  <si>
    <t>INSTALAÇÕES SANITÁRIAS</t>
  </si>
  <si>
    <t>10.1</t>
  </si>
  <si>
    <t>TUBOS DE ESGOTO</t>
  </si>
  <si>
    <t>10.2</t>
  </si>
  <si>
    <t>CAIXAS E RALOS</t>
  </si>
  <si>
    <t>10.3</t>
  </si>
  <si>
    <t>CONEXÕES PARA ESGOTO</t>
  </si>
  <si>
    <t>10.4</t>
  </si>
  <si>
    <t>TRATAMENTO</t>
  </si>
  <si>
    <t>INSTALAÇÕES ELÉTRICAS</t>
  </si>
  <si>
    <t>11.1</t>
  </si>
  <si>
    <t>ELÉTRICA E AFINS</t>
  </si>
  <si>
    <t>11.2</t>
  </si>
  <si>
    <t>CFTV/REDE/SOM</t>
  </si>
  <si>
    <t>11.3</t>
  </si>
  <si>
    <t>SISTEMA DE PROTEÇÃO CONTRA DESCARGA ATMOSFÉRICA - SPDA</t>
  </si>
  <si>
    <t>11.4</t>
  </si>
  <si>
    <t>SUBESTAÇÃO</t>
  </si>
  <si>
    <t>11.5</t>
  </si>
  <si>
    <t>FOTOVOLTAICO</t>
  </si>
  <si>
    <t>11.6</t>
  </si>
  <si>
    <t>ALARME</t>
  </si>
  <si>
    <t>11.7</t>
  </si>
  <si>
    <t>ANTENA COLETIVA</t>
  </si>
  <si>
    <t>REVESTIMENTOS</t>
  </si>
  <si>
    <t>12.1</t>
  </si>
  <si>
    <t>PISO</t>
  </si>
  <si>
    <t>12.2</t>
  </si>
  <si>
    <t>PAREDE</t>
  </si>
  <si>
    <t>12.3</t>
  </si>
  <si>
    <t>TETO</t>
  </si>
  <si>
    <t>PINTURA</t>
  </si>
  <si>
    <t>PORTAS</t>
  </si>
  <si>
    <t>JANELAS</t>
  </si>
  <si>
    <t>AR CONDICIONADO</t>
  </si>
  <si>
    <t>16.1</t>
  </si>
  <si>
    <t>EQUIPAMENTOS</t>
  </si>
  <si>
    <t>16.2</t>
  </si>
  <si>
    <t>LINHAS E TUBULAÇÕES</t>
  </si>
  <si>
    <t>INCÊNDIO</t>
  </si>
  <si>
    <t>COMPLEMENTARES</t>
  </si>
  <si>
    <t>18.15</t>
  </si>
  <si>
    <t>RESERVATÓRIO</t>
  </si>
  <si>
    <t>VALOR TOTAL:</t>
  </si>
  <si>
    <r>
      <rPr>
        <sz val="10"/>
        <rFont val="Arial"/>
        <family val="2"/>
      </rPr>
      <t>EXECUÇÃO DE ALMOXARIFADO EM CANTEIRO DE OBRA EM CHAPA DE
MADEIRA COMPENSADA, INCLUSO PRATELEIRAS. AF_02/2016</t>
    </r>
  </si>
  <si>
    <r>
      <rPr>
        <sz val="10"/>
        <rFont val="Arial"/>
        <family val="2"/>
      </rPr>
      <t>LIMPEZA MECANIZADA DE CAMADA VEGETAL, VEGETAÇÃO E PEQUENAS ÁRVORES (DIÂMETRO DE TRONCO MENOR QUE 0,20 M), COM TRATOR DE
ESTEIRAS.AF_05/2018</t>
    </r>
  </si>
  <si>
    <r>
      <rPr>
        <sz val="10"/>
        <rFont val="Arial"/>
        <family val="2"/>
      </rPr>
      <t>ESCAVAÇÃO MANUAL DE VALA COM PROFUNDIDADE MENOR OU IGUAL A
1,30 M. AF_02/2021</t>
    </r>
  </si>
  <si>
    <r>
      <rPr>
        <sz val="10"/>
        <rFont val="Arial"/>
        <family val="2"/>
      </rPr>
      <t>REATERRO MANUAL DE VALAS COM COMPACTAÇÃO MECANIZADA.
AF_04/2016</t>
    </r>
  </si>
  <si>
    <r>
      <rPr>
        <sz val="10"/>
        <rFont val="Arial"/>
        <family val="2"/>
      </rPr>
      <t>Impermeabilização com aplicação de argamassa polimérica tipo Denvertec 100 ou
similar</t>
    </r>
  </si>
  <si>
    <r>
      <rPr>
        <sz val="10"/>
        <rFont val="Arial"/>
        <family val="2"/>
      </rPr>
      <t>PROTEÇÃO MECÂNICA DE SUPERFÍCIE HORIZONTAL COM ARGAMASSA DE
CIMENTO E AREIA, TRAÇO 1:3, E=2CM. AF_06/2018</t>
    </r>
  </si>
  <si>
    <r>
      <rPr>
        <sz val="10"/>
        <rFont val="Arial"/>
        <family val="2"/>
      </rPr>
      <t>ESCAVAÇÃO MANUAL PARA BLOCO DE COROAMENTO OU SAPATA, COM
PREVISÃO DE FÔRMA. AF_06/2017</t>
    </r>
  </si>
  <si>
    <r>
      <rPr>
        <sz val="10"/>
        <rFont val="Arial"/>
        <family val="2"/>
      </rPr>
      <t>ESCAVAÇÃO MANUAL DE VALA PARA VIGA BALDRAME, COM PREVISÃO DE
FÔRMA. AF_06/2017</t>
    </r>
  </si>
  <si>
    <r>
      <rPr>
        <sz val="10"/>
        <rFont val="Arial"/>
        <family val="2"/>
      </rPr>
      <t>FABRICAÇÃO, MONTAGEM E DESMONTAGEM DE FÔRMA PARA VIGA BALDRAME, EM CHAPA DE MADEIRA COMPENSADA RESINADA, E=17 MM, 2
UTILIZAÇÕES. AF_06/2017</t>
    </r>
  </si>
  <si>
    <r>
      <rPr>
        <sz val="10"/>
        <rFont val="Arial"/>
        <family val="2"/>
      </rPr>
      <t>FABRICAÇÃO, MONTAGEM E DESMONTAGEM DE FÔRMA PARA BLOCO DE COROAMENTO, EM CHAPA DE MADEIRA COMPENSADA RESINADA, E=17 MM,
2 UTILIZAÇÕES. AF_06/2017</t>
    </r>
  </si>
  <si>
    <r>
      <rPr>
        <sz val="10"/>
        <rFont val="Arial"/>
        <family val="2"/>
      </rPr>
      <t>LANÇAMENTO COM USO DE BALDES, ADENSAMENTO E ACABAMENTO DE
CONCRETO EM ESTRUTURAS. AF_12/2015</t>
    </r>
  </si>
  <si>
    <r>
      <rPr>
        <sz val="10"/>
        <rFont val="Arial"/>
        <family val="2"/>
      </rPr>
      <t>CONCRETO FCK = 30MPA, TRAÇO 1:1,9:2,3 (EM MASSA SECA DE CIMENTO/ AREIA MÉDIA/ SEIXO ROLADO) - PREPARO MECÂNICO COM BETONEIRA 400 L.
AF_05/2021</t>
    </r>
  </si>
  <si>
    <r>
      <rPr>
        <sz val="10"/>
        <rFont val="Arial"/>
        <family val="2"/>
      </rPr>
      <t>Montagem e desmontagem de andaime tubular tipo ?torre? (exclusive andaime e
limpeza). af_11/2017</t>
    </r>
  </si>
  <si>
    <r>
      <rPr>
        <sz val="10"/>
        <rFont val="Arial"/>
        <family val="2"/>
      </rPr>
      <t>TRATAMENTO DE JUNTA DE DILATAÇÃO COM MANTA ASFÁLTICA ADERIDA
COM MAÇARICO. AF_06/2018</t>
    </r>
  </si>
  <si>
    <r>
      <rPr>
        <sz val="10"/>
        <rFont val="Arial"/>
        <family val="2"/>
      </rPr>
      <t>ARMAÇÃO DE PILAR OU VIGA DE UMA ESTRUTURA CONVENCIONAL DE CONCRETO ARMADO EM UM EDIFÍCIO  AÇO CA-60 DE 5,0 MM - MONTAGEM.
AF_12/2015</t>
    </r>
  </si>
  <si>
    <r>
      <rPr>
        <sz val="10"/>
        <rFont val="Arial"/>
        <family val="2"/>
      </rPr>
      <t>CONCRETO FCK = 30MPA, TRAÇO 1:2,1:2,5 (EM MASSA SECA DE CIMENTO/ AREIA MÉDIA/ BRITA 1) - PREPARO MECÂNICO COM BETONEIRA 600 L.
AF_05/2021</t>
    </r>
  </si>
  <si>
    <r>
      <rPr>
        <sz val="10"/>
        <rFont val="Arial"/>
        <family val="2"/>
      </rPr>
      <t>PINTURA COM TINTA ALQUÍDICA DE FUNDO (TIPO ZARCÃO) PULVERIZADA SOBRE PERFIL METÁLICO EXECUTADO EM FÁBRICA (POR DEMÃO).
AF_01/2020_P</t>
    </r>
  </si>
  <si>
    <r>
      <rPr>
        <sz val="10"/>
        <rFont val="Arial"/>
        <family val="2"/>
      </rPr>
      <t>TELHAMENTO COM TELHA METÁLICA TERMOACÚSTICA E = 30 MM, INCLUSO
IÇAMENTO. AF_07/2019</t>
    </r>
  </si>
  <si>
    <r>
      <rPr>
        <sz val="10"/>
        <rFont val="Arial"/>
        <family val="2"/>
      </rPr>
      <t>ESTRUTURA COM PONTALETES DE COBERTURA, COM LIGAÇÕES SOLDADAS, INCLUSOS PERFIS METÁLICOS, CHAPAS METÁLICAS, MÃO DE
OBRA - FORNECIMENTO E INSTALAÇÃO. AF_01/2020_P</t>
    </r>
  </si>
  <si>
    <r>
      <rPr>
        <sz val="10"/>
        <rFont val="Arial"/>
        <family val="2"/>
      </rPr>
      <t>ALVENARIA DE VEDAÇÃO DE BLOCOS CERÂMICOS FURADOS NA HORIZONTAL DE 9X19X19CM (ESPESSURA 9CM) DE PAREDES COM ÁREA LÍQUIDA MAIOR OU IGUAL A 6M² SEM VÃOS E ARGAMASSA DE
ASSENTAMENTO COM PREPARO EM BETONEIRA. AF_06/2014</t>
    </r>
  </si>
  <si>
    <r>
      <rPr>
        <sz val="10"/>
        <rFont val="Arial"/>
        <family val="2"/>
      </rPr>
      <t>FIXAÇÃO (ENCUNHAMENTO) DE ALVENARIA DE VEDAÇÃO COM ARGAMASSA
APLICADA COM COLHER. AF_03/2016</t>
    </r>
  </si>
  <si>
    <r>
      <rPr>
        <sz val="10"/>
        <rFont val="Arial"/>
        <family val="2"/>
      </rPr>
      <t>VERGAS E CONTRAVERGAS EM CONCRETO ESTRUTURADO COM
ACO/FORMAS</t>
    </r>
  </si>
  <si>
    <r>
      <rPr>
        <sz val="10"/>
        <rFont val="Arial"/>
        <family val="2"/>
      </rPr>
      <t>PAREDE COM PLACAS DE GESSO ACARTONADO (DRYWALL), PARA USO INTERNO, COM DUAS FACES SIMPLES E ESTRUTURA METÁLICA COM GUIAS
DUPLAS, COM VÃOS. AF_06/2017_P</t>
    </r>
  </si>
  <si>
    <r>
      <rPr>
        <sz val="10"/>
        <rFont val="Arial"/>
        <family val="2"/>
      </rPr>
      <t>Vaso sanitário sifonado com caixa acoplada louça branca - fornecimento e instalação.
af_01/2020</t>
    </r>
  </si>
  <si>
    <r>
      <rPr>
        <sz val="10"/>
        <rFont val="Arial"/>
        <family val="2"/>
      </rPr>
      <t>VASO SANITARIO SIFONADO CONVENCIONAL PARA PCD SEM FURO FRONTAL COM LOUÇA BRANCA SEM ASSENTO - FORNECIMENTO E
INSTALAÇÃO. AF_01/2020</t>
    </r>
  </si>
  <si>
    <r>
      <rPr>
        <sz val="10"/>
        <rFont val="Arial"/>
        <family val="2"/>
      </rPr>
      <t>Lavatório louça branca suspenso, 29,5 x 39cm ou equivalente, padrão popular -
fornecimento e instalação. af_01/2020</t>
    </r>
  </si>
  <si>
    <r>
      <rPr>
        <sz val="10"/>
        <rFont val="Arial"/>
        <family val="2"/>
      </rPr>
      <t>CUBA DE EMBUTIR DE AÇO INOXIDÁVEL MÉDIA, INCLUSO VÁLVULA TIPO AMERICANA EM METAL CROMADO E SIFÃO FLEXÍVEL EM PVC -
FORNECIMENTO E INSTALAÇÃO. AF_01/2020</t>
    </r>
  </si>
  <si>
    <r>
      <rPr>
        <sz val="10"/>
        <rFont val="Arial"/>
        <family val="2"/>
      </rPr>
      <t>Torneira cromada de mesa, 1/2? ou 3/4?, para lavatório, padrão médio - fornecimento
e instalação. af_01/2020</t>
    </r>
  </si>
  <si>
    <r>
      <rPr>
        <sz val="10"/>
        <rFont val="Arial"/>
        <family val="2"/>
      </rPr>
      <t>Torneira cromada longa, de parede, 1/2? ou 3/4?, para pia de cozinha, padrão
popular - fornecimento e instalação. af_01/2020</t>
    </r>
  </si>
  <si>
    <r>
      <rPr>
        <sz val="10"/>
        <rFont val="Arial"/>
        <family val="2"/>
      </rPr>
      <t>Torneira cromada 1/2? ou 3/4? para tanque, padrão médio - fornecimento e
instalação. af_01/2020</t>
    </r>
  </si>
  <si>
    <r>
      <rPr>
        <sz val="10"/>
        <rFont val="Arial"/>
        <family val="2"/>
      </rPr>
      <t>Válvula de descarga metálica, base 1 1/2 ", acabamento metalico cromado -
fornecimento e instalação. af_01/2019</t>
    </r>
  </si>
  <si>
    <r>
      <rPr>
        <sz val="10"/>
        <rFont val="Arial"/>
        <family val="2"/>
      </rPr>
      <t>Chuveiro simples articulado, de metal cromado, (deca ref1995), c/ registro de pressão
(deca linha c40 ref1416) ou similares</t>
    </r>
  </si>
  <si>
    <r>
      <rPr>
        <sz val="10"/>
        <rFont val="Arial"/>
        <family val="2"/>
      </rPr>
      <t>BUCHA DE REDUCAO DE PVC, SOLDAVEL, LONGA, COM 60 X 40 MM, PARA
AGUA FRIA PREDIAL</t>
    </r>
  </si>
  <si>
    <r>
      <rPr>
        <sz val="10"/>
        <rFont val="Arial"/>
        <family val="2"/>
      </rPr>
      <t>Joelho 90 graus, pvc, soldável, dn 25mm, instalado em prumada de água -
fornecimento e instalação. af_12/2014</t>
    </r>
  </si>
  <si>
    <r>
      <rPr>
        <sz val="10"/>
        <rFont val="Arial"/>
        <family val="2"/>
      </rPr>
      <t>JOELHO 90 GRAUS, PVC, SOLDÁVEL, DN 32MM, INSTALADO EM PRUMADA DE
ÁGUA - FORNECIMENTO E INSTALAÇÃO. AF_12/2014</t>
    </r>
  </si>
  <si>
    <r>
      <rPr>
        <sz val="10"/>
        <rFont val="Arial"/>
        <family val="2"/>
      </rPr>
      <t>JOELHO 90 GRAUS, PVC, SOLDÁVEL, DN 40MM, INSTALADO EM PRUMADA DE
ÁGUA - FORNECIMENTO E INSTALAÇÃO. AF_12/2014</t>
    </r>
  </si>
  <si>
    <r>
      <rPr>
        <sz val="10"/>
        <rFont val="Arial"/>
        <family val="2"/>
      </rPr>
      <t>JOELHO 90 GRAUS, PVC, SOLDÁVEL, DN 50MM, INSTALADO EM PRUMADA DE
ÁGUA - FORNECIMENTO E INSTALAÇÃO. AF_12/2014</t>
    </r>
  </si>
  <si>
    <r>
      <rPr>
        <sz val="10"/>
        <rFont val="Arial"/>
        <family val="2"/>
      </rPr>
      <t>Joelho 90 graus, pvc, soldável, dn 60mm, instalado em prumada de água -
fornecimento e instalação. af_12/2014</t>
    </r>
  </si>
  <si>
    <r>
      <rPr>
        <sz val="10"/>
        <rFont val="Arial"/>
        <family val="2"/>
      </rPr>
      <t>ADAPTADOR PVC SOLDAVEL, COM FLANGE E ANEL DE VEDACAO, 40 MM X 1
1/4", PARA CAIXA D'AGUA</t>
    </r>
  </si>
  <si>
    <r>
      <rPr>
        <sz val="10"/>
        <rFont val="Arial"/>
        <family val="2"/>
      </rPr>
      <t>Registro de esfera, pvc, soldável, dn 32 mm, instalado em reservação de água de edificação que possua reservatório de fibra/fibrocimento fornecimento e instalação.
af_06/2016</t>
    </r>
  </si>
  <si>
    <r>
      <rPr>
        <sz val="10"/>
        <rFont val="Arial"/>
        <family val="2"/>
      </rPr>
      <t>BOMBA CENTRÍFUGA, TRIFÁSICA, 1CV , HM 16 M, Q 1,05 M3/H -
FORNECIMENTO E INSTALAÇÃO. AF_12/2020</t>
    </r>
  </si>
  <si>
    <r>
      <rPr>
        <sz val="10"/>
        <rFont val="Arial"/>
        <family val="2"/>
      </rPr>
      <t>TUBO PVC, SERIE NORMAL, ESGOTO PREDIAL, DN 75 MM, FORNECIDO E INSTALADO EM PRUMADA DE ESGOTO SANITÁRIO OU VENTILAÇÃO.
AF_12/2014</t>
    </r>
  </si>
  <si>
    <r>
      <rPr>
        <sz val="10"/>
        <rFont val="Arial"/>
        <family val="2"/>
      </rPr>
      <t>Tubo pvc, serie normal, esgoto predial, dn 50 mm, fornecido e instalado em prumada
de esgoto sanitário ou ventilação. af_12/2014</t>
    </r>
  </si>
  <si>
    <r>
      <rPr>
        <sz val="10"/>
        <rFont val="Arial"/>
        <family val="2"/>
      </rPr>
      <t>TUBO PVC, SERIE NORMAL, ESGOTO PREDIAL, DN 100 MM, FORNECIDO E INSTALADO EM PRUMADA DE ESGOTO SANITÁRIO OU VENTILAÇÃO.
AF_12/2014</t>
    </r>
  </si>
  <si>
    <r>
      <rPr>
        <sz val="10"/>
        <rFont val="Arial"/>
        <family val="2"/>
      </rPr>
      <t>CAIXA INSPEÇÃO HIDRÁULICA RETANGULAR, EM CONCRETO PRÉ-MOLDADO,
DIMENSÕES INTERNAS: 0,6X0,6m</t>
    </r>
  </si>
  <si>
    <r>
      <rPr>
        <sz val="10"/>
        <rFont val="Arial"/>
        <family val="2"/>
      </rPr>
      <t>Caixa de areia quadrada 40x40cm moldada em concreto pré-moldado com
grelha/tampa</t>
    </r>
  </si>
  <si>
    <r>
      <rPr>
        <sz val="10"/>
        <rFont val="Arial"/>
        <family val="2"/>
      </rPr>
      <t>RALO SIFONADO CONICO COM PORTA GRELHA PRATA E GRELHA ALUMINIO
100x40mm</t>
    </r>
  </si>
  <si>
    <r>
      <rPr>
        <sz val="10"/>
        <rFont val="Arial"/>
        <family val="2"/>
      </rPr>
      <t>Bucha de redução longa, em pvc rígido soldável, para esgoto secundário, diâm = 50 x
40mm</t>
    </r>
  </si>
  <si>
    <r>
      <rPr>
        <sz val="10"/>
        <rFont val="Arial"/>
        <family val="2"/>
      </rPr>
      <t>JUNCAO SIMPLES, PVC, DN 100 X 50 MM, SERIE NORMAL PARA ESGOTO
PREDIAL</t>
    </r>
  </si>
  <si>
    <r>
      <rPr>
        <sz val="10"/>
        <rFont val="Arial"/>
        <family val="2"/>
      </rPr>
      <t>JUNCAO SIMPLES, PVC, 45 GRAUS, DN 100 X 100 MM, SERIE NORMAL PARA
ESGOTO PREDIAL</t>
    </r>
  </si>
  <si>
    <r>
      <rPr>
        <sz val="10"/>
        <rFont val="Arial"/>
        <family val="2"/>
      </rPr>
      <t>LUVA SIMPLES, PVC, SOLDAVEL, DN 75 MM, SERIE NORMAL, PARA ESGOTO
PREDIAL</t>
    </r>
  </si>
  <si>
    <r>
      <rPr>
        <sz val="10"/>
        <rFont val="Arial"/>
        <family val="2"/>
      </rPr>
      <t>LUVA SIMPLES, PVC, SOLDAVEL, DN 100 MM, SERIE NORMAL, PARA ESGOTO
PREDIAL</t>
    </r>
  </si>
  <si>
    <r>
      <rPr>
        <sz val="10"/>
        <rFont val="Arial"/>
        <family val="2"/>
      </rPr>
      <t>LUVA SIMPLES, PVC, SOLDAVEL, DN 150 MM, SERIE NORMAL, PARA ESGOTO
PREDIAL</t>
    </r>
  </si>
  <si>
    <r>
      <rPr>
        <sz val="10"/>
        <rFont val="Arial"/>
        <family val="2"/>
      </rPr>
      <t>Tanque séptico retangular, em alvenaria com tijolos cerâmicos maciços, dimensões
internas: 2,8 x 1,8 x 1,4 m</t>
    </r>
  </si>
  <si>
    <r>
      <rPr>
        <sz val="10"/>
        <rFont val="Arial"/>
        <family val="2"/>
      </rPr>
      <t>Sumidouro circular, em concreto pré-moldado, diâmetro interno = 1,20 m, altura
interna = 3,60m</t>
    </r>
  </si>
  <si>
    <r>
      <rPr>
        <sz val="10"/>
        <rFont val="Arial"/>
        <family val="2"/>
      </rPr>
      <t>Caixa de equalização p/aterramento 20x20x10cm de sobrepor p/11 terminais de
pressão c/barramento</t>
    </r>
  </si>
  <si>
    <r>
      <rPr>
        <sz val="10"/>
        <rFont val="Arial"/>
        <family val="2"/>
      </rPr>
      <t>Caixa de Passagem de Alumínio para piso 30x30x12cm, da marca Wetzel Mod: Cp-
3030-12 ou similar.</t>
    </r>
  </si>
  <si>
    <r>
      <rPr>
        <sz val="10"/>
        <rFont val="Arial"/>
        <family val="2"/>
      </rPr>
      <t>CONDULETE DE ALUMÍNIO, TIPO X, PARA ELETRODUTO DE AÇO GALVANIZADO DN 25 MM (1''), APARENTE - FORNECIMENTO E INSTALAÇÃO.
AF_11/2016_P</t>
    </r>
  </si>
  <si>
    <r>
      <rPr>
        <sz val="10"/>
        <rFont val="Arial"/>
        <family val="2"/>
      </rPr>
      <t>CURVA 90 GRAUS PARA ELETRODUTO, PVC, ROSCÁVEL, DN 25 MM (3/4"), PARA CIRCUITOS TERMINAIS, INSTALADA EM FORRO - FORNECIMENTO E
INSTALAÇÃO. AF_12/2015</t>
    </r>
  </si>
  <si>
    <r>
      <rPr>
        <sz val="10"/>
        <rFont val="Arial"/>
        <family val="2"/>
      </rPr>
      <t>INTERRUPTOR SIMPLES (1 MÓDULO), 10A/250V, INCLUINDO SUPORTE E
PLACA - FORNECIMENTO E INSTALAÇÃO. AF_12/2015</t>
    </r>
  </si>
  <si>
    <r>
      <rPr>
        <sz val="10"/>
        <rFont val="Arial"/>
        <family val="2"/>
      </rPr>
      <t>INTERRUPTOR SIMPLES (3 MÓDULOS), 10A/250V, INCLUINDO SUPORTE E
PLACA - FORNECIMENTO E INSTALAÇÃO. AF_12/2015</t>
    </r>
  </si>
  <si>
    <r>
      <rPr>
        <sz val="10"/>
        <rFont val="Arial"/>
        <family val="2"/>
      </rPr>
      <t>ELETRODUTO FLEXÍVEL CORRUGADO REFORÇADO, PVC, DN 20 MM (1/2"), PARA CIRCUITOS TERMINAIS, INSTALADO EM PAREDE - FORNECIMENTO E
INSTALAÇÃO. AF_12/2015</t>
    </r>
  </si>
  <si>
    <r>
      <rPr>
        <sz val="10"/>
        <rFont val="Arial"/>
        <family val="2"/>
      </rPr>
      <t>ELETRODUTO FLEXÍVEL CORRUGADO, PVC, DN 25 MM (3/4"), PARA CIRCUITOS TERMINAIS, INSTALADO EM PAREDE - FORNECIMENTO E
INSTALAÇÃO. AF_12/2015</t>
    </r>
  </si>
  <si>
    <r>
      <rPr>
        <sz val="10"/>
        <rFont val="Arial"/>
        <family val="2"/>
      </rPr>
      <t>DISJUNTOR TRIPOLAR TIPO DIN, CORRENTE NOMINAL DE 10A -
FORNECIMENTO E INSTALAÇÃO. AF_10/2020</t>
    </r>
  </si>
  <si>
    <r>
      <rPr>
        <sz val="10"/>
        <rFont val="Arial"/>
        <family val="2"/>
      </rPr>
      <t>DISJUNTOR TRIPOLAR TIPO DIN, CORRENTE NOMINAL DE 16A -
FORNECIMENTO E INSTALAÇÃO. AF_10/2020</t>
    </r>
  </si>
  <si>
    <r>
      <rPr>
        <sz val="10"/>
        <rFont val="Arial"/>
        <family val="2"/>
      </rPr>
      <t>DISJUNTOR MONOPOLAR TIPO DIN, CORRENTE NOMINAL DE 16A -
FORNECIMENTO E INSTALAÇÃO. AF_10/2020</t>
    </r>
  </si>
  <si>
    <r>
      <rPr>
        <sz val="10"/>
        <rFont val="Arial"/>
        <family val="2"/>
      </rPr>
      <t>DISJUNTOR MONOPOLAR TIPO DIN, CORRENTE NOMINAL DE 10A -
FORNECIMENTO E INSTALAÇÃO. AF_10/2020</t>
    </r>
  </si>
  <si>
    <r>
      <rPr>
        <sz val="10"/>
        <rFont val="Arial"/>
        <family val="2"/>
      </rPr>
      <t>DISJUNTOR TRIPOLAR TIPO DIN, CORRENTE NOMINAL DE 40A -
FORNECIMENTO E INSTALAÇÃO. AF_10/2020</t>
    </r>
  </si>
  <si>
    <r>
      <rPr>
        <sz val="10"/>
        <rFont val="Arial"/>
        <family val="2"/>
      </rPr>
      <t>Disjuntor bipolar DR 25 A - Dispositivo residual diferencial, tipo AC, 30MA, ref.5SM1
312-OMB, Siemens ou similar</t>
    </r>
  </si>
  <si>
    <r>
      <rPr>
        <sz val="10"/>
        <rFont val="Arial"/>
        <family val="2"/>
      </rPr>
      <t>Luminária tipo balizador para ambiente aberto, corpo em alumínio fundido pintado, difusor em vidro frisado temperado, ref. EX02-S, da Lumicenter ou simiular (tipo
tartaruga)</t>
    </r>
  </si>
  <si>
    <r>
      <rPr>
        <sz val="10"/>
        <rFont val="Arial"/>
        <family val="2"/>
      </rPr>
      <t>Poste decorativo 1 pétalas, em aço galvanizado com difusor em vidro transparente
temperado, com 3m/4m, inclusive lâmpada de led 50w</t>
    </r>
  </si>
  <si>
    <r>
      <rPr>
        <sz val="10"/>
        <rFont val="Arial"/>
        <family val="2"/>
      </rPr>
      <t>TOMADA MÉDIA DE EMBUTIR (1 MÓDULO), 2P+T 10 A, INCLUINDO SUPORTE E
PLACA - FORNECIMENTO E INSTALAÇÃO. AF_12/2015</t>
    </r>
  </si>
  <si>
    <r>
      <rPr>
        <sz val="10"/>
        <rFont val="Arial"/>
        <family val="2"/>
      </rPr>
      <t>TOMADA BAIXA DE EMBUTIR (1 MÓDULO), 2P+T 10 A, INCLUINDO SUPORTE E
PLACA - FORNECIMENTO E INSTALAÇÃO. AF_12/2015</t>
    </r>
  </si>
  <si>
    <r>
      <rPr>
        <sz val="10"/>
        <rFont val="Arial"/>
        <family val="2"/>
      </rPr>
      <t>ELETRODUTO FLEXÍVEL CORRUGADO REFORÇADO, PVC, DN 32 MM (1"), PARA CIRCUITOS TERMINAIS, INSTALADO EM FORRO - FORNECIMENTO E
INSTALAÇÃO. AF_12/2015</t>
    </r>
  </si>
  <si>
    <r>
      <rPr>
        <sz val="10"/>
        <rFont val="Arial"/>
        <family val="2"/>
      </rPr>
      <t>LUMINÁRIA DE EMERGÊNCIA, COM 30 LÂMPADAS LED DE 2 W, SEM REATOR -
FORNECIMENTO E INSTALAÇÃO. AF_02/2020</t>
    </r>
  </si>
  <si>
    <r>
      <rPr>
        <sz val="10"/>
        <rFont val="Arial"/>
        <family val="2"/>
      </rPr>
      <t>ELETRODUTO FLEXÍVEL CORRUGADO, PEAD, DN 40 MM (1 1/4"), PARA CIRCUITOS TERMINAIS, INSTALADO EM FORRO - FORNECIMENTO E
INSTALAÇÃO. AF_12/2015</t>
    </r>
  </si>
  <si>
    <r>
      <rPr>
        <sz val="10"/>
        <rFont val="Arial"/>
        <family val="2"/>
      </rPr>
      <t>Eletroduto flexível corrugado, pead, dn 50 (1 ½?) - fornecimento e instalação.
af_04/2016</t>
    </r>
  </si>
  <si>
    <r>
      <rPr>
        <sz val="10"/>
        <rFont val="Arial"/>
        <family val="2"/>
      </rPr>
      <t>ELETRODUTO FLEXÍVEL CORRUGADO, PEAD, DN 63 (2") - FORNECIMENTO E
INSTALAÇÃO. AF_04/2016</t>
    </r>
  </si>
  <si>
    <r>
      <rPr>
        <sz val="10"/>
        <rFont val="Arial"/>
        <family val="2"/>
      </rPr>
      <t>Dispositivo dps classe ii, 1 polo, tensao maxima de 275 v, corrente maxima de *20* ka
(tipo ac)</t>
    </r>
  </si>
  <si>
    <r>
      <rPr>
        <sz val="10"/>
        <rFont val="Arial"/>
        <family val="2"/>
      </rPr>
      <t>INTERRUPTOR PARALELO (1 MÓDULO), 10A/250V, INCLUINDO SUPORTE E
PLACA - FORNECIMENTO E INSTALAÇÃO. AF_12/2015</t>
    </r>
  </si>
  <si>
    <r>
      <rPr>
        <sz val="10"/>
        <rFont val="Arial"/>
        <family val="2"/>
      </rPr>
      <t>SENSOR DE PRESENÇA COM FOTOCÉLULA, FIXAÇÃO EM PAREDE -
FORNECIMENTO E INSTALAÇÃO. AF_02/2020</t>
    </r>
  </si>
  <si>
    <r>
      <rPr>
        <sz val="10"/>
        <rFont val="Arial"/>
        <family val="2"/>
      </rPr>
      <t>CURVA 90 GRAUS PARA ELETRODUTO, PVC, ROSCÁVEL, DN 20 MM (1/2"), PARA CIRCUITOS TERMINAIS, INSTALADA EM FORRO - FORNECIMENTO E
INSTALAÇÃO. AF_12/2015</t>
    </r>
  </si>
  <si>
    <r>
      <rPr>
        <sz val="10"/>
        <rFont val="Arial"/>
        <family val="2"/>
      </rPr>
      <t>Quadro de distribuição de embutir, em chapa de aço, para até 24 disjuntores, com
barramento, padrão DIN, exclusive disjuntores</t>
    </r>
  </si>
  <si>
    <r>
      <rPr>
        <sz val="10"/>
        <rFont val="Arial"/>
        <family val="2"/>
      </rPr>
      <t>TOMADA ALTA DE EMBUTIR (1 MÓDULO), 2P+T 10 A, INCLUINDO SUPORTE E
PLACA - FORNECIMENTO E INSTALAÇÃO. AF_12/2015</t>
    </r>
  </si>
  <si>
    <r>
      <rPr>
        <sz val="10"/>
        <rFont val="Arial"/>
        <family val="2"/>
      </rPr>
      <t>Fornecimento e instalação de vergalhão (tirante c/ rosca d=3/8"x1000mm (marvitec
ref. 1431 ou similar)</t>
    </r>
  </si>
  <si>
    <r>
      <rPr>
        <sz val="10"/>
        <rFont val="Arial"/>
        <family val="2"/>
      </rPr>
      <t>INTERRUPTOR SIMPLES (2 MÓDULOS), 10A/250V, INCLUINDO SUPORTE E
PLACA - FORNECIMENTO E INSTALAÇÃO. AF_12/2015</t>
    </r>
  </si>
  <si>
    <r>
      <rPr>
        <sz val="10"/>
        <rFont val="Arial"/>
        <family val="2"/>
      </rPr>
      <t>INTERRUPTOR INTERMEDIÁRIO (1 MÓDULO), 10A/250V, INCLUINDO SUPORTE
E PLACA - FORNECIMENTO E INSTALAÇÃO. AF_09/2017</t>
    </r>
  </si>
  <si>
    <r>
      <rPr>
        <sz val="10"/>
        <rFont val="Arial"/>
        <family val="2"/>
      </rPr>
      <t>DISJUNTOR BIPOLAR TIPO DIN, CORRENTE NOMINAL DE 10A -
FORNECIMENTO E INSTALAÇÃO. AF_10/2020</t>
    </r>
  </si>
  <si>
    <r>
      <rPr>
        <sz val="10"/>
        <rFont val="Arial"/>
        <family val="2"/>
      </rPr>
      <t>DISJUNTOR MONOPOLAR TIPO DIN, CORRENTE NOMINAL DE 32A -
FORNECIMENTO E INSTALAÇÃO. AF_10/2020</t>
    </r>
  </si>
  <si>
    <r>
      <rPr>
        <sz val="10"/>
        <rFont val="Arial"/>
        <family val="2"/>
      </rPr>
      <t>DISJUNTOR MONOPOLAR TIPO DIN, CORRENTE NOMINAL DE 25A -
FORNECIMENTO E INSTALAÇÃO. AF_10/2020</t>
    </r>
  </si>
  <si>
    <r>
      <rPr>
        <sz val="10"/>
        <rFont val="Arial"/>
        <family val="2"/>
      </rPr>
      <t>DISJUNTOR MONOPOLAR TIPO DIN, CORRENTE NOMINAL DE 20A -
FORNECIMENTO E INSTALAÇÃO. AF_10/2020</t>
    </r>
  </si>
  <si>
    <r>
      <rPr>
        <sz val="10"/>
        <rFont val="Arial"/>
        <family val="2"/>
      </rPr>
      <t>DISJUNTOR TRIPOLAR TIPO DIN, CORRENTE NOMINAL DE 50A -
FORNECIMENTO E INSTALAÇÃO. AF_10/2020</t>
    </r>
  </si>
  <si>
    <r>
      <rPr>
        <sz val="10"/>
        <rFont val="Arial"/>
        <family val="2"/>
      </rPr>
      <t>ELETRODUTO FLEXIVEL, EM ACO GALVANIZADO, REVESTIDO EXTERNAMENTE COM PVC PRETO, DIAMETRO EXTERNO DE 75 MM (2 1/2"),
TIPO SEALTUBO</t>
    </r>
  </si>
  <si>
    <r>
      <rPr>
        <sz val="10"/>
        <rFont val="Arial"/>
        <family val="2"/>
      </rPr>
      <t>Fornecimento e instalação de eletrocalha metálica 50 x 50 x 3000 mm (ref. valemam
ou similar)</t>
    </r>
  </si>
  <si>
    <r>
      <rPr>
        <sz val="10"/>
        <rFont val="Arial"/>
        <family val="2"/>
      </rPr>
      <t>Curva horizontal 50 x 50 mm para eletrocalha metálica, com ângulo 90° (ref.: mopa ou
similar)</t>
    </r>
  </si>
  <si>
    <r>
      <rPr>
        <sz val="10"/>
        <rFont val="Arial"/>
        <family val="2"/>
      </rPr>
      <t>CABO DE COBRE FLEXÍVEL ISOLADO, 25 MM², ANTI-CHAMA 0,6/1,0 KV, PARA
DISTRIBUIÇÃO - FORNECIMENTO E INSTALAÇÃO. AF_12/2015</t>
    </r>
  </si>
  <si>
    <r>
      <rPr>
        <sz val="10"/>
        <rFont val="Arial"/>
        <family val="2"/>
      </rPr>
      <t>CABO DE COBRE FLEXÍVEL ISOLADO, 35 MM², ANTI-CHAMA 0,6/1,0 KV, PARA
DISTRIBUIÇÃO - FORNECIMENTO E INSTALAÇÃO. AF_12/2015</t>
    </r>
  </si>
  <si>
    <r>
      <rPr>
        <sz val="10"/>
        <rFont val="Arial"/>
        <family val="2"/>
      </rPr>
      <t>CABO DE COBRE FLEXÍVEL ISOLADO, 70 MM², ANTI-CHAMA 0,6/1,0 KV, PARA
DISTRIBUIÇÃO - FORNECIMENTO E INSTALAÇÃO. AF_12/2015</t>
    </r>
  </si>
  <si>
    <r>
      <rPr>
        <sz val="10"/>
        <rFont val="Arial"/>
        <family val="2"/>
      </rPr>
      <t>DISJUNTOR TRIPOLAR TIPO DIN, CORRENTE NOMINAL DE 32A -
FORNECIMENTO E INSTALAÇÃO. AF_10/2020</t>
    </r>
  </si>
  <si>
    <r>
      <rPr>
        <sz val="10"/>
        <rFont val="Arial"/>
        <family val="2"/>
      </rPr>
      <t>Disjuntor tripolar 175 A, padrão DIN ( linha branca ), corrente de interrupção 22KA,
ref.: Siemens QLH3 ou similar.</t>
    </r>
  </si>
  <si>
    <r>
      <rPr>
        <sz val="10"/>
        <rFont val="Arial"/>
        <family val="2"/>
      </rPr>
      <t>Caixa de passagem em alvenaria de tijolos maciços esp. = 0,17m, dim. int. = 0.80 x
0.80 x 1.00m</t>
    </r>
  </si>
  <si>
    <r>
      <rPr>
        <sz val="10"/>
        <rFont val="Arial"/>
        <family val="2"/>
      </rPr>
      <t>Fornecimento e instalação de eletrocalha perfurada 100 x 50 x 3000 mm (ref. mopa
ou similar)</t>
    </r>
  </si>
  <si>
    <r>
      <rPr>
        <sz val="10"/>
        <rFont val="Arial"/>
        <family val="2"/>
      </rPr>
      <t>Fornecimento e instalação de eletrocalha lisa, galvanizada à fogo,100 x 100 x 3000
mm (ref. mopa ou similar)</t>
    </r>
  </si>
  <si>
    <r>
      <rPr>
        <sz val="10"/>
        <rFont val="Arial"/>
        <family val="2"/>
      </rPr>
      <t>Curva horizontal 100 x 50 mm para eletrocalha metálica, com ângulo 90° (ref.: mopa
ou similar)</t>
    </r>
  </si>
  <si>
    <r>
      <rPr>
        <sz val="10"/>
        <rFont val="Arial"/>
        <family val="2"/>
      </rPr>
      <t>CABO DE COBRE FLEXÍVEL ISOLADO, 50 MM², ANTI-CHAMA 0,6/1,0 KV, PARA
DISTRIBUIÇÃO - FORNECIMENTO E INSTALAÇÃO. AF_12/2015</t>
    </r>
  </si>
  <si>
    <r>
      <rPr>
        <sz val="10"/>
        <rFont val="Arial"/>
        <family val="2"/>
      </rPr>
      <t>Kit de automatização de abertura de portas deslizantes, de 4,40m, incluso: mão de obra, central eletrônica com inversor de frequencia, motorredutor(es), kit de ferragem,
marca Bona ou similar</t>
    </r>
  </si>
  <si>
    <r>
      <rPr>
        <sz val="10"/>
        <rFont val="Arial"/>
        <family val="2"/>
      </rPr>
      <t>NOBREAK TRIFASICO, DE 10 KVA FATOR DE POTENCIA DE 0,8, AUTONOMIA
MINIMA DE 30 MINUTOS A PLENA CARGA - BDI = 14,74</t>
    </r>
  </si>
  <si>
    <r>
      <rPr>
        <sz val="10"/>
        <rFont val="Arial"/>
        <family val="2"/>
      </rPr>
      <t>LUMINÁRIA TIPO PLAFON, DE SOBREPOR, COM 1 LÂMPADA LED DE 12/13 W,
SEM REATOR - FORNECIMENTO E INSTALAÇÃO. AF_02/2020</t>
    </r>
  </si>
  <si>
    <r>
      <rPr>
        <sz val="10"/>
        <rFont val="Arial"/>
        <family val="2"/>
      </rPr>
      <t>Luminária de sobrepor, de alumínio, redonda com diam.20cm, para lâmpada
flourescente ou LED, modelo PL Hiper 20 x 20 BR.</t>
    </r>
  </si>
  <si>
    <r>
      <rPr>
        <sz val="10"/>
        <rFont val="Arial"/>
        <family val="2"/>
      </rPr>
      <t>ELETRODUTO FLEXÍVEL CORRUGADO REFORÇADO, PVC, DN 20 MM (1/2"), PARA CIRCUITOS TERMINAIS, INSTALADO EM FORRO - FORNECIMENTO E
INSTALAÇÃO. AF_12/2015</t>
    </r>
  </si>
  <si>
    <r>
      <rPr>
        <sz val="10"/>
        <rFont val="Arial"/>
        <family val="2"/>
      </rPr>
      <t>ELETRODUTO FLEXÍVEL CORRUGADO, PVC, DN 25 MM (3/4"), PARA CIRCUITOS TERMINAIS, INSTALADO EM FORRO - FORNECIMENTO E
INSTALAÇÃO. AF_12/2015</t>
    </r>
  </si>
  <si>
    <r>
      <rPr>
        <sz val="10"/>
        <rFont val="Arial"/>
        <family val="2"/>
      </rPr>
      <t>ELETRODUTO FLEXÍVEL CORRUGADO, PVC, DN 32 MM (1"), PARA CIRCUITOS TERMINAIS, INSTALADO EM FORRO - FORNECIMENTO E INSTALAÇÃO.
AF_12/2015</t>
    </r>
  </si>
  <si>
    <r>
      <rPr>
        <sz val="10"/>
        <rFont val="Arial"/>
        <family val="2"/>
      </rPr>
      <t>Fornecimento e instalação de Rack fechado tipo armário 19" x 44 U x 870 mm
inclusive acessórios</t>
    </r>
  </si>
  <si>
    <r>
      <rPr>
        <sz val="10"/>
        <rFont val="Arial"/>
        <family val="2"/>
      </rPr>
      <t>CAIXA TOMADA REDONDA P/MESA MULTI 4 (USB/HDMI/VGA/REDE/TEL)
DUTOTEC</t>
    </r>
  </si>
  <si>
    <r>
      <rPr>
        <sz val="10"/>
        <rFont val="Arial"/>
        <family val="2"/>
      </rPr>
      <t>PARAFUSO DE LATAO COM ROSCA SOBERBA, CABECA CHATA E FENDA
SIMPLES, DIAMETRO 4,8 MM, COMPRIMENTO 65 MM</t>
    </r>
  </si>
  <si>
    <r>
      <rPr>
        <sz val="10"/>
        <rFont val="Arial"/>
        <family val="2"/>
      </rPr>
      <t>Camêra de vídeo digital, monofocal, fixa, do tipo IP, 2MP, caixa de proteção contra luz
solar e intemperismo IP66, Ref. GS2020IP, Giga Security ou similar</t>
    </r>
  </si>
  <si>
    <r>
      <rPr>
        <sz val="10"/>
        <rFont val="Arial"/>
        <family val="2"/>
      </rPr>
      <t>ELETRODUTO FLEXÍVEL CORRUGADO REFORÇADO, PVC, DN 25 MM (3/4"), PARA CIRCUITOS TERMINAIS, INSTALADO EM LAJE - FORNECIMENTO E
INSTALAÇÃO. AF_12/2015</t>
    </r>
  </si>
  <si>
    <r>
      <rPr>
        <sz val="10"/>
        <rFont val="Arial"/>
        <family val="2"/>
      </rPr>
      <t>ELETRODUTO FLEXÍVEL CORRUGADO, PVC, DN 32 MM (1"), PARA CIRCUITOS TERMINAIS, INSTALADO EM LAJE - FORNECIMENTO E INSTALAÇÃO.
AF_12/2015</t>
    </r>
  </si>
  <si>
    <r>
      <rPr>
        <sz val="10"/>
        <rFont val="Arial"/>
        <family val="2"/>
      </rPr>
      <t>ELETRODUTO RÍGIDO ROSCÁVEL, PVC, DN 20 MM (1/2"), PARA CIRCUITOS TERMINAIS, INSTALADO EM FORRO - FORNECIMENTO E INSTALAÇÃO.
AF_12/2015</t>
    </r>
  </si>
  <si>
    <r>
      <rPr>
        <sz val="10"/>
        <rFont val="Arial"/>
        <family val="2"/>
      </rPr>
      <t>ELETRODUTO RÍGIDO ROSCÁVEL, PVC, DN 25 MM (3/4"), PARA CIRCUITOS TERMINAIS, INSTALADO EM FORRO - FORNECIMENTO E INSTALAÇÃO.
AF_12/2015</t>
    </r>
  </si>
  <si>
    <r>
      <rPr>
        <sz val="10"/>
        <rFont val="Arial"/>
        <family val="2"/>
      </rPr>
      <t>ELETRODUTO RÍGIDO ROSCÁVEL, PVC, DN 32 MM (1"), PARA CIRCUITOS
TERMINAIS, INSTALADO EM FORRO - FORNECIMENTO E INSTALAÇÃO. AF_12/2015</t>
    </r>
  </si>
  <si>
    <r>
      <rPr>
        <sz val="10"/>
        <rFont val="Arial"/>
        <family val="2"/>
      </rPr>
      <t>PATCH PANEL 24 PORTAS, CATEGORIA 6 - FORNECIMENTO E INSTALAÇÃO.
AF_11/2019</t>
    </r>
  </si>
  <si>
    <r>
      <rPr>
        <sz val="10"/>
        <rFont val="Arial"/>
        <family val="2"/>
      </rPr>
      <t>Fornecimento e instalação de Switch 24 portas Gerenciável POE 10/100 /1000 +
4SFP</t>
    </r>
  </si>
  <si>
    <r>
      <rPr>
        <sz val="10"/>
        <rFont val="Arial"/>
        <family val="2"/>
      </rPr>
      <t>Fornecimento e instalação de eletrocalha lisa, zincada,100 x 100 x 3000 mm (ref.
mopa ou similar)</t>
    </r>
  </si>
  <si>
    <r>
      <rPr>
        <sz val="10"/>
        <rFont val="Arial"/>
        <family val="2"/>
      </rPr>
      <t>ELETRODUTO FLEXIVEL, EM ACO GALVANIZADO, REVESTIDO
EXTERNAMENTE COM PVC PRETO, DIAMETRO EXTERNO DE 60 MM (2"), TIPO SEALTUBO</t>
    </r>
  </si>
  <si>
    <r>
      <rPr>
        <sz val="10"/>
        <rFont val="Arial"/>
        <family val="2"/>
      </rPr>
      <t>CURVA 90 GRAUS PARA ELETRODUTO, PVC, ROSCÁVEL, DN 32 MM (1"), PARA CIRCUITOS TERMINAIS, INSTALADA EM FORRO - FORNECIMENTO E
INSTALAÇÃO. AF_12/2015</t>
    </r>
  </si>
  <si>
    <r>
      <rPr>
        <sz val="10"/>
        <rFont val="Arial"/>
        <family val="2"/>
      </rPr>
      <t>LUVA PARA ELETRODUTO, PVC, ROSCÁVEL, DN 20 MM (1/2"), PARA CIRCUITOS TERMINAIS, INSTALADA EM LAJE - FORNECIMENTO E
INSTALAÇÃO. AF_12/2015</t>
    </r>
  </si>
  <si>
    <r>
      <rPr>
        <sz val="10"/>
        <rFont val="Arial"/>
        <family val="2"/>
      </rPr>
      <t>LUVA PARA ELETRODUTO, PVC, ROSCÁVEL, DN 25 MM (3/4"), PARA CIRCUITOS TERMINAIS, INSTALADA EM LAJE - FORNECIMENTO E
INSTALAÇÃO. AF_12/2015</t>
    </r>
  </si>
  <si>
    <r>
      <rPr>
        <sz val="10"/>
        <rFont val="Arial"/>
        <family val="2"/>
      </rPr>
      <t>LUVA PARA ELETRODUTO, PVC, ROSCÁVEL, DN 32 MM (1"), PARA CIRCUITOS TERMINAIS, INSTALADA EM LAJE - FORNECIMENTO E INSTALAÇÃO.
AF_12/2015</t>
    </r>
  </si>
  <si>
    <r>
      <rPr>
        <sz val="10"/>
        <rFont val="Arial"/>
        <family val="2"/>
      </rPr>
      <t>LUVA PARA ELETRODUTO, PVC, ROSCÁVEL, DN 40 MM (1 1/4"), PARA CIRCUITOS TERMINAIS, INSTALADA EM LAJE - FORNECIMENTO E
INSTALAÇÃO. AF_12/2015</t>
    </r>
  </si>
  <si>
    <r>
      <rPr>
        <sz val="10"/>
        <rFont val="Arial"/>
        <family val="2"/>
      </rPr>
      <t>CABO TELEFÔNICO CI-50 30 PARES INSTALADO EM ENTRADA DE
EDIFICAÇÃO - FORNECIMENTO E INSTALAÇÃO. AF_11/2019</t>
    </r>
  </si>
  <si>
    <r>
      <rPr>
        <sz val="10"/>
        <rFont val="Arial"/>
        <family val="2"/>
      </rPr>
      <t>CABO ELETRÔNICO CATEGORIA 6, INSTALADO EM EDIFICAÇÃO
INSTITUCIONAL - FORNECIMENTO E INSTALAÇÃO. AF_11/2019</t>
    </r>
  </si>
  <si>
    <r>
      <rPr>
        <sz val="10"/>
        <rFont val="Arial"/>
        <family val="2"/>
      </rPr>
      <t>Caixa de equalização p/aterramento 20x20x10cm de sobrepor p/11 terminais de
pressão c/barramento (pára-raio)</t>
    </r>
  </si>
  <si>
    <r>
      <rPr>
        <sz val="10"/>
        <rFont val="Arial"/>
        <family val="2"/>
      </rPr>
      <t>CORDOALHA DE COBRE NU 35 MM², NÃO ENTERRADA, COM ISOLADOR -
FORNECIMENTO E INSTALAÇÃO. AF_12/2017</t>
    </r>
  </si>
  <si>
    <r>
      <rPr>
        <sz val="10"/>
        <rFont val="Arial"/>
        <family val="2"/>
      </rPr>
      <t>CAPTOR TIPO FRANKLIN PARA SPDA - FORNECIMENTO E INSTALAÇÃO.
AF_12/2017</t>
    </r>
  </si>
  <si>
    <r>
      <rPr>
        <sz val="10"/>
        <rFont val="Arial"/>
        <family val="2"/>
      </rPr>
      <t>CONECTOR METALICO TIPO PARAFUSO FENDIDO (SPLIT BOLT), COM
SEPARADOR DE CABOS BIMETALICOS, PARA CABOS ATE 50 MM2</t>
    </r>
  </si>
  <si>
    <r>
      <rPr>
        <sz val="10"/>
        <rFont val="Arial"/>
        <family val="2"/>
      </rPr>
      <t>Fornecimento e instalação de haste de aterramento galvanizada a fogo 3/8"x3,45m
(RE-BAR) TEL-760, exclusive clips</t>
    </r>
  </si>
  <si>
    <r>
      <rPr>
        <sz val="10"/>
        <rFont val="Arial"/>
        <family val="2"/>
      </rPr>
      <t>ALÇA PREFORMADA DE DISTRIBUIÇÃO, EM AÇO GALVANIZADO, AWG 1 -
FORNECIMENTO E INSTALAÇÃO. AF_07/2020</t>
    </r>
  </si>
  <si>
    <r>
      <rPr>
        <sz val="10"/>
        <rFont val="Arial"/>
        <family val="2"/>
      </rPr>
      <t>GANCHO OLHAL EM ACO GALVANIZADO, ESPESSURA 16MM, ABERTURA
21MM</t>
    </r>
  </si>
  <si>
    <r>
      <rPr>
        <sz val="10"/>
        <rFont val="Arial"/>
        <family val="2"/>
      </rPr>
      <t>SUPORTE PARA TRANSFORMADOR EM POSTE DE CONCRETO DUPLO T -
FORNECIMENTO E INSTALAÇÃO. AF_12/2020</t>
    </r>
  </si>
  <si>
    <r>
      <rPr>
        <sz val="10"/>
        <rFont val="Arial"/>
        <family val="2"/>
      </rPr>
      <t>ASSENTAMENTO DE POSTE DE CONCRETO COM COMPRIMENTO NOMINAL DE 11 M, CARGA NOMINAL DE 600 DAN, ENGASTAMENTO BASE CONCRETADA COM 1 M DE CONCRETO E 0,7 M DE SOLO (NÃO INCLUI FORNECIMENTO).
AF_11/2019</t>
    </r>
  </si>
  <si>
    <r>
      <rPr>
        <sz val="10"/>
        <rFont val="Arial"/>
        <family val="2"/>
      </rPr>
      <t>Caixa de medição direta até 200A confeccionada em chapa galvanizada e pintada
eletrostaticamente d=100 x 60 x 15cm</t>
    </r>
  </si>
  <si>
    <r>
      <rPr>
        <sz val="10"/>
        <rFont val="Arial"/>
        <family val="2"/>
      </rPr>
      <t>ARMAÇÃO SECUNDÁRIA, COM 1 ESTRIBO E 1 ISOLADOR - FORNECIMENTO E
INSTALAÇÃO. AF_07/2020</t>
    </r>
  </si>
  <si>
    <r>
      <rPr>
        <sz val="10"/>
        <rFont val="Arial"/>
        <family val="2"/>
      </rPr>
      <t>ISOLADOR, TIPO ROLDANA, PARA BAIXA TENSÃO - FORNECIMENTO E
INSTALAÇÃO. AF_07/2020</t>
    </r>
  </si>
  <si>
    <r>
      <rPr>
        <sz val="10"/>
        <rFont val="Arial"/>
        <family val="2"/>
      </rPr>
      <t>Fornecimento e instalação de haste cobreada copperweld p/ aterramento 5/8" x
3,00m, com conector</t>
    </r>
  </si>
  <si>
    <r>
      <rPr>
        <sz val="10"/>
        <rFont val="Arial"/>
        <family val="2"/>
      </rPr>
      <t>CAIXA DE INSPEÇÃO PARA ATERRAMENTO, CIRCULAR, EM POLIETILENO,
DIÂMETRO INTERNO = 0,3 M. AF_12/2020</t>
    </r>
  </si>
  <si>
    <r>
      <rPr>
        <sz val="10"/>
        <rFont val="Arial"/>
        <family val="2"/>
      </rPr>
      <t>ARAME RECOZIDO 16 BWG, D = 1,65 MM (0,016 KG/M) OU 18 BWG, D = 1,25 MM
(0,01 KG/M)</t>
    </r>
  </si>
  <si>
    <r>
      <rPr>
        <sz val="10"/>
        <rFont val="Arial"/>
        <family val="2"/>
      </rPr>
      <t>CURVA 90 GRAUS, PARA ELETRODUTO, EM ACO GALVANIZADO
ELETROLITICO, DIAMETRO DE 65 MM (2 1/2")</t>
    </r>
  </si>
  <si>
    <r>
      <rPr>
        <sz val="10"/>
        <rFont val="Arial"/>
        <family val="2"/>
      </rPr>
      <t>GRUPO GERADOR DIESEL, COM CARENAGEM, POTENCIA STANDART ENTRE 100 E 110 KVA, VELOCIDADE DE 1800 RPM, FREQUENCIA DE 60 HZ - BDI =
14,74</t>
    </r>
  </si>
  <si>
    <r>
      <rPr>
        <sz val="10"/>
        <rFont val="Arial"/>
        <family val="2"/>
      </rPr>
      <t>ELETRICISTA COM ENCARGOS COMPLEMENTARES PARA INSTALAR GRUPO
GERADOR</t>
    </r>
  </si>
  <si>
    <r>
      <rPr>
        <sz val="10"/>
        <rFont val="Arial"/>
        <family val="2"/>
      </rPr>
      <t>AUXILIAR DE ELETRICISTA COM ENCARGOS COMPLEMENTARES PARA
INSTALAR GRUPO GERADOR</t>
    </r>
  </si>
  <si>
    <r>
      <rPr>
        <sz val="10"/>
        <rFont val="Arial"/>
        <family val="2"/>
      </rPr>
      <t>INVERSOR SOLAR TRIFASICO 30KW 380V FORNECIMENTO E INSTALAÇÃO -
BDI = 14,74</t>
    </r>
  </si>
  <si>
    <r>
      <rPr>
        <sz val="10"/>
        <rFont val="Arial"/>
        <family val="2"/>
      </rPr>
      <t>INVERSOR SOLAR TRIFÁSICO 33KW PRO TL OUTD. FORNECIMENTO E
INSTALAÇÃO. - BDI = 14,74</t>
    </r>
  </si>
  <si>
    <r>
      <rPr>
        <sz val="10"/>
        <rFont val="Arial"/>
        <family val="2"/>
      </rPr>
      <t>INVERSOR SOLAR TRIFÁSICO 50KW 380V FORNECIMENTO E INSTALAÇÃO -
BDI = 14,74</t>
    </r>
  </si>
  <si>
    <r>
      <rPr>
        <sz val="10"/>
        <rFont val="Arial"/>
        <family val="2"/>
      </rPr>
      <t>QUADRO DE PROTEÇÃO CC STRING BOX 1000V FORNECIMENTO E
INSTALAÇÃO</t>
    </r>
  </si>
  <si>
    <r>
      <rPr>
        <sz val="10"/>
        <rFont val="Arial"/>
        <family val="2"/>
      </rPr>
      <t>SENSOR DE PRESENÇA SEM FOTOCÉLULA, FIXAÇÃO EM PAREDE -
FORNECIMENTO E INSTALAÇÃO. AF_02/2020</t>
    </r>
  </si>
  <si>
    <r>
      <rPr>
        <sz val="10"/>
        <rFont val="Arial"/>
        <family val="2"/>
      </rPr>
      <t>TOMADA PARA ANTENA DE TV, CABO COAXIAL DE 9 MM, CONJUNTO
MONTADO PARA EMBUTIR 4" X 2" (PLACA + SUPORTE + MODULO)</t>
    </r>
  </si>
  <si>
    <r>
      <rPr>
        <sz val="10"/>
        <rFont val="Arial"/>
        <family val="2"/>
      </rPr>
      <t>ELETRODUTO RÍGIDO ROSCÁVEL, PVC, DN 20 MM (1/2"), PARA CIRCUITOS
TERMINAIS, INSTALADO EM FORRO - FORNECIMENTO E INSTALAÇÃO. AF_12/2015</t>
    </r>
  </si>
  <si>
    <r>
      <rPr>
        <sz val="10"/>
        <rFont val="Arial"/>
        <family val="2"/>
      </rPr>
      <t>LASTRO DE CONCRETO MAGRO, APLICADO EM PISOS, LAJES SOBRE SOLO
OU RADIERS, ESPESSURA DE 5 CM. AF_07/2016</t>
    </r>
  </si>
  <si>
    <r>
      <rPr>
        <sz val="10"/>
        <rFont val="Arial"/>
        <family val="2"/>
      </rPr>
      <t>Revestimento cerâmico para piso com placas tipo porcelanato de dimensões 60x60
cm . af_06/2014</t>
    </r>
  </si>
  <si>
    <r>
      <rPr>
        <sz val="10"/>
        <rFont val="Arial"/>
        <family val="2"/>
      </rPr>
      <t>EXECUÇÃO DE PÁTIO/ESTACIONAMENTO EM PISO INTERTRAVADO, COM BLOCO RETANGULAR COR NATURAL DE 20 X 10 CM, ESPESSURA 8 CM.
AF_12/2015</t>
    </r>
  </si>
  <si>
    <r>
      <rPr>
        <sz val="10"/>
        <rFont val="Arial"/>
        <family val="2"/>
      </rPr>
      <t>Demarcação de pavimentos com pintura de 1 demão de resina acrílica, e aplicação de micro-esferas para sinalização horizontal (Estacionamentos, faixas de pedrestres,
etc.)</t>
    </r>
  </si>
  <si>
    <r>
      <rPr>
        <sz val="10"/>
        <rFont val="Arial"/>
        <family val="2"/>
      </rPr>
      <t>EXECUÇÃO DE PASSEIO EM PISO INTERTRAVADO PARA FLUXO DE PESSOAS, COM BLOCO RETANGULAR COR NATURAL DE 20 X 10 CM,
ESPESSURA 6 CM. AF_12/2015</t>
    </r>
  </si>
  <si>
    <r>
      <rPr>
        <sz val="10"/>
        <rFont val="Arial"/>
        <family val="2"/>
      </rPr>
      <t>CHAPISCO APLICADO EM ALVENARIAS E ESTRUTURAS DE CONCRETO INTERNAS, COM COLHER DE PEDREIRO. ARGAMASSA TRAÇO 1:3 COM
PREPARO EM BETONEIRA 400L. AF_06/2014</t>
    </r>
  </si>
  <si>
    <r>
      <rPr>
        <sz val="10"/>
        <rFont val="Arial"/>
        <family val="2"/>
      </rPr>
      <t>FORRO EM DRYWALL, PARA AMBIENTES COMERCIAIS, INCLUSIVE
ESTRUTURA DE FIXAÇÃO. AF_05/2017_P</t>
    </r>
  </si>
  <si>
    <r>
      <rPr>
        <sz val="10"/>
        <rFont val="Arial"/>
        <family val="2"/>
      </rPr>
      <t>FORRO EM DRYWALL COM LÃ DE ROCHA, PARA AMBIENTES COMERCIAIS,
INCLUSIVE ESTRUTURA DE FIXAÇÃO. AF_05/2017_P</t>
    </r>
  </si>
  <si>
    <r>
      <rPr>
        <sz val="10"/>
        <rFont val="Arial"/>
        <family val="2"/>
      </rPr>
      <t>APLICAÇÃO MANUAL DE MASSA ACRÍLICA EM PANOS DE FACHADA COM
PRESENÇA DE VÃOS, DUAS DEMÃOS. AF_05/2017</t>
    </r>
  </si>
  <si>
    <r>
      <rPr>
        <sz val="10"/>
        <rFont val="Arial"/>
        <family val="2"/>
      </rPr>
      <t>APLICAÇÃO MANUAL DE PINTURA COM TINTA LÁTEX ACRÍLICA EM PAREDES,
DUAS DEMÃOS. AF_06/2014</t>
    </r>
  </si>
  <si>
    <r>
      <rPr>
        <sz val="10"/>
        <rFont val="Arial"/>
        <family val="2"/>
      </rPr>
      <t>Aplicação manual de pintura com tinta látex acrílica em paredes, duas demãos cor
cinza escuro. af_06/2014</t>
    </r>
  </si>
  <si>
    <r>
      <rPr>
        <sz val="10"/>
        <rFont val="Arial"/>
        <family val="2"/>
      </rPr>
      <t>APLICAÇÃO MANUAL DE PINTURA COM TINTA TEXTURIZADA ACRÍLICA EM
MURO DE DIVISA, UMA COR. AF_06/2014</t>
    </r>
  </si>
  <si>
    <r>
      <rPr>
        <sz val="10"/>
        <rFont val="Arial"/>
        <family val="2"/>
      </rPr>
      <t>Pintura para interiores, sobre tetos, com lixamento,, 02 demãos de massa corrida e
02 demãos de tinta pva latex convencional para interiores</t>
    </r>
  </si>
  <si>
    <r>
      <rPr>
        <sz val="10"/>
        <rFont val="Arial"/>
        <family val="2"/>
      </rPr>
      <t>APLICAÇÃO DE FUNDO SELADOR ACRÍLICO EM PAREDES, UMA DEMÃO.
AF_06/2014</t>
    </r>
  </si>
  <si>
    <r>
      <rPr>
        <sz val="10"/>
        <rFont val="Arial"/>
        <family val="2"/>
      </rPr>
      <t>Porta de madeira em acabamento melamínico , folha leve ou média, 80x210cm, exclusive fechadura, fixação com preenchimento parcial de espuma expansiva -
fornecimento e instalação. af_12/2019</t>
    </r>
  </si>
  <si>
    <r>
      <rPr>
        <sz val="10"/>
        <rFont val="Arial"/>
        <family val="2"/>
      </rPr>
      <t>FECHADURA ESPELHO PARA PORTA INTERNA, EM ACO INOX (MAQUINA, TESTA E CONTRA-TESTA) E EM ZAMAC (MACANETA, LINGUETA E TRINCOS) COM ACABAMENTO CROMADO, MAQUINA DE 40 MM, INCLUINDO CHAVE TIPO
INTERNA</t>
    </r>
  </si>
  <si>
    <r>
      <rPr>
        <sz val="10"/>
        <rFont val="Arial"/>
        <family val="2"/>
      </rPr>
      <t>PORTA DE ALUMÍNIO DE ABRIR ANODIZADO NA COR BRANCA, 100X210CM, FIXAÇÃO COM PARAFUSOS, INCLUSIVE VIDROS - FORNECIMENTO E
INSTALAÇÃO. AF_12/2019</t>
    </r>
  </si>
  <si>
    <r>
      <rPr>
        <sz val="10"/>
        <rFont val="Arial"/>
        <family val="2"/>
      </rPr>
      <t>Porta dupla de abrir em alumínio anodizado branco com vedação em vidro
transparede</t>
    </r>
  </si>
  <si>
    <r>
      <rPr>
        <sz val="10"/>
        <rFont val="Arial"/>
        <family val="2"/>
      </rPr>
      <t>PORTA DE FERRO, DE ABRIR, TIPO GRADE COM CHAPA, COM GUARNIÇÕES.
AF_12/2019</t>
    </r>
  </si>
  <si>
    <r>
      <rPr>
        <sz val="10"/>
        <rFont val="Arial"/>
        <family val="2"/>
      </rPr>
      <t>Janela com duas folhas de correr, alumínio anodizado e com vidro liso,  J03
100x40cm</t>
    </r>
  </si>
  <si>
    <r>
      <rPr>
        <sz val="10"/>
        <rFont val="Arial"/>
        <family val="2"/>
      </rPr>
      <t>AR CONDICIONADO SPLIT INVERTER, PISO TETO, 36000 BTU/H, CICLO FRIO, 60HZ, CLASSIFICACAO ENERGETICA A OU B (SELO PROCEL), GAS HFC,
CONTROLE S/FIO - BDI = 14,74</t>
    </r>
  </si>
  <si>
    <r>
      <rPr>
        <sz val="10"/>
        <rFont val="Arial"/>
        <family val="2"/>
      </rPr>
      <t>AR CONDICIONADO SPLIT ON/OFF, PISO TETO, 60.000 BTU/H, CICLO FRIO, 60HZ, CLASSIFICACAO ENERGETICA C - SELO PROCEL, GAS HFC, CONTROLE
S/FIO - BDI = 14,74</t>
    </r>
  </si>
  <si>
    <r>
      <rPr>
        <sz val="10"/>
        <rFont val="Arial"/>
        <family val="2"/>
      </rPr>
      <t>AR CONDICIONADO SPLIT ON/OFF, CASSETE (TETO), 48000 BTUS/H, CICLO QUENTE/FRIO, 60 HZ, CLASSIFICACAO ENERGETICA A - SELO PROCEL, GAS
HFC, CONTROLE S/ FIO - BDI = 14,74</t>
    </r>
  </si>
  <si>
    <r>
      <rPr>
        <sz val="10"/>
        <rFont val="Arial"/>
        <family val="2"/>
      </rPr>
      <t>AR CONDICIONADO SPLIT ON/OFF, HI-WALL (PAREDE), 9000 BTUS/H, CICLO FRIO, 60 HZ, CLASSIFICACAO ENERGETICA A - SELO PROCEL, GAS HFC,
CONTROLE S/ FIO - BDI = 14,74</t>
    </r>
  </si>
  <si>
    <r>
      <rPr>
        <sz val="10"/>
        <rFont val="Arial"/>
        <family val="2"/>
      </rPr>
      <t>AR CONDICIONADO SPLIT ON/OFF, HI-WALL (PAREDE), 12000 BTUS/H, CICLO FRIO, 60 HZ, CLASSIFICACAO ENERGETICA A - SELO PROCEL, GAS HFC,
CONTROLE S/ FIO - BDI = 14,74</t>
    </r>
  </si>
  <si>
    <r>
      <rPr>
        <sz val="10"/>
        <rFont val="Arial"/>
        <family val="2"/>
      </rPr>
      <t>AR CONDICIONADO SPLIT ON/OFF, HI-WALL (PAREDE), 18000 BTUS/H, CICLO FRIO, 60 HZ, CLASSIFICACAO ENERGETICA A - SELO PROCEL, GAS HFC,
CONTROLE S/ FIO - BDI = 14,74</t>
    </r>
  </si>
  <si>
    <r>
      <rPr>
        <sz val="10"/>
        <rFont val="Arial"/>
        <family val="2"/>
      </rPr>
      <t>AR CONDICIONADO SPLIT INVERTER SMART 22000BTU’S FRIO 220V LG - BDI =
14,74</t>
    </r>
  </si>
  <si>
    <r>
      <rPr>
        <sz val="10"/>
        <rFont val="Arial"/>
        <family val="2"/>
      </rPr>
      <t>Extintor de incêndio portátil com carga de co2 de 6 kg, classe bc - fornecimento e
instalação. af_10/2020_p</t>
    </r>
  </si>
  <si>
    <r>
      <rPr>
        <sz val="10"/>
        <rFont val="Arial"/>
        <family val="2"/>
      </rPr>
      <t>Extintor de incêndio portátil com carga de pqs de 6 kg, classe bc - fornecimento e
instalação. af_10/2020_p</t>
    </r>
  </si>
  <si>
    <r>
      <rPr>
        <sz val="10"/>
        <rFont val="Arial"/>
        <family val="2"/>
      </rPr>
      <t>Extintor de incêndio portátil com carga de pqs de 8 kg, classe bc - fornecimento e
instalação. af_10/2020_p</t>
    </r>
  </si>
  <si>
    <r>
      <rPr>
        <sz val="10"/>
        <rFont val="Arial"/>
        <family val="2"/>
      </rPr>
      <t>Demarcação de pavimentos com pintura de 1 demão de resina acrílica, para
sinalização horizontal</t>
    </r>
  </si>
  <si>
    <r>
      <rPr>
        <sz val="10"/>
        <rFont val="Arial"/>
        <family val="2"/>
      </rPr>
      <t>Mastro para bandeira galvanizado diametro nominal 2" comprimento final 4-6 em
base de concreto</t>
    </r>
  </si>
  <si>
    <r>
      <rPr>
        <sz val="10"/>
        <rFont val="Arial"/>
        <family val="2"/>
      </rPr>
      <t>Guarda-corpo panorâmico com perfis de alumínio e vidro laminado 8 mm, fixado com
chumbador mecânico. af_04/2019_p</t>
    </r>
  </si>
  <si>
    <r>
      <rPr>
        <sz val="10"/>
        <rFont val="Arial"/>
        <family val="2"/>
      </rPr>
      <t>PLANTIO DE ÁRVORE ORNAMENTAL COM ALTURA DE MUDA MAIOR QUE 2,00
M E MENOR OU IGUAL A 4,00 M. AF_05/2018</t>
    </r>
  </si>
  <si>
    <r>
      <rPr>
        <sz val="10"/>
        <rFont val="Arial"/>
        <family val="2"/>
      </rPr>
      <t>Catraca eletrônica com leitor de proximidade, inclusive frete, treinamento, software,
cartões de proximidade e cofre coletor - BDI = 14,74</t>
    </r>
  </si>
  <si>
    <r>
      <rPr>
        <sz val="10"/>
        <rFont val="Arial"/>
        <family val="2"/>
      </rPr>
      <t>ARMAÇÃO DE ESTRUTURAS DE CONCRETO ARMADO, UTILIZANDO AÇO CA-
50 DE 6,3 MM - MONTAGEM. AF_12/2015</t>
    </r>
  </si>
  <si>
    <r>
      <rPr>
        <sz val="10"/>
        <rFont val="Arial"/>
        <family val="2"/>
      </rPr>
      <t>ARMAÇÃO DE ESTRUTURAS DE CONCRETO ARMADO, UTILIZANDO AÇO CA-
60 DE 5,0 MM - MONTAGEM. AF_12/2015</t>
    </r>
  </si>
  <si>
    <t>PLANILHA ORÇAMENTÁRIA SINTÉTICA</t>
  </si>
  <si>
    <t>QUATRO MILHÕES,  CINCO MIL E SESSENTA E CINCO REAIS E UM CENTAVO</t>
  </si>
  <si>
    <t>VALOR:</t>
  </si>
  <si>
    <t>CHI</t>
  </si>
  <si>
    <t>SERRA CIRCULAR DE BANCADA COM MOTOR ELÉTRICO POTÊNCIA DE 5HP, COM COIFA PARA DISCO 10" - CHI DIURNO. AF_08/2015</t>
  </si>
  <si>
    <t>CHP</t>
  </si>
  <si>
    <t>SERRA CIRCULAR DE BANCADA COM MOTOR ELÉTRICO POTÊNCIA DE 5HP, COM COIFA PARA DISCO 10" - CHP DIURNO. AF_08/2015</t>
  </si>
  <si>
    <t>CARPINTEIRO DE FORMAS COM ENCARGOS COMPLEMENTARES</t>
  </si>
  <si>
    <t>AJUDANTE DE CARPINTEIRO COM ENCARGOS COMPLEMENTARES</t>
  </si>
  <si>
    <t>PREÇO UNITÁRIO</t>
  </si>
  <si>
    <t>COEFICIENTE</t>
  </si>
  <si>
    <t>SERVICO</t>
  </si>
  <si>
    <t>PREGO DE ACO POLIDO COM CABECA 17 X 21 (2 X 11)</t>
  </si>
  <si>
    <r>
      <rPr>
        <sz val="10"/>
        <rFont val="Calibri"/>
        <family val="2"/>
      </rPr>
      <t>SARRAFO *2,5 X 7,5* CM EM PINUS, MISTA OU EQUIVALENTE DA REGIAO -
BRUTA</t>
    </r>
  </si>
  <si>
    <r>
      <rPr>
        <sz val="10"/>
        <rFont val="Calibri"/>
        <family val="2"/>
      </rPr>
      <t>PONTALETE *7,5 X 7,5* CM EM PINUS, MISTA OU EQUIVALENTE DA REGIAO
BRUTA</t>
    </r>
  </si>
  <si>
    <r>
      <rPr>
        <sz val="10"/>
        <rFont val="Calibri"/>
        <family val="2"/>
      </rPr>
      <t>CHAPA DE MADEIRA COMPENSADA RESINADA PARA FORMA DE CONCRETO,
DE *2,2 X 1,1* M, E = 17 MM</t>
    </r>
  </si>
  <si>
    <t>MATERIAL</t>
  </si>
  <si>
    <r>
      <rPr>
        <b/>
        <sz val="10"/>
        <rFont val="Arial"/>
        <family val="2"/>
      </rPr>
      <t>18.15.4. 92263 - FABRICAÇÃO DE FÔRMA PARA PILARES E ESTRUTURAS SIMILARES, EM CHAPA DE MADEIRA COMPENSADA
RESINADA, E = 17 MM. AF_09/2020 (M2)</t>
    </r>
  </si>
  <si>
    <r>
      <rPr>
        <sz val="10"/>
        <rFont val="Calibri"/>
        <family val="2"/>
      </rPr>
      <t>BETONEIRA CAPACIDADE NOMINAL DE 400 L, CAPACIDADE DE MISTURA 280
L, MOTOR ELÉTRICO TRIFÁSICO POTÊNCIA DE 2 CV, SEM CARREGADOR - CHI DIURNO. AF_10/2014</t>
    </r>
  </si>
  <si>
    <r>
      <rPr>
        <sz val="10"/>
        <rFont val="Calibri"/>
        <family val="2"/>
      </rPr>
      <t>BETONEIRA CAPACIDADE NOMINAL DE 400 L, CAPACIDADE DE MISTURA 280
L,  MOTOR  ELÉTRICO  TRIFÁSICO  POTÊNCIA  DE  2  CV,  SEM  CARREGADOR  - CHP DIURNO. AF_10/2014</t>
    </r>
  </si>
  <si>
    <r>
      <rPr>
        <sz val="10"/>
        <rFont val="Calibri"/>
        <family val="2"/>
      </rPr>
      <t>OPERADOR  DE  BETONEIRA  ESTACIONÁRIA/MISTURADOR  COM  ENCARGOS
COMPLEMENTARES</t>
    </r>
  </si>
  <si>
    <t>SERVENTE COM ENCARGOS COMPLEMENTARES</t>
  </si>
  <si>
    <t>SEIXO       ROLADO       PARA       APLICACAO EM CONCRETO (POSTO/ PEDREIRA/FORNECEDOR, SEM FRETE)</t>
  </si>
  <si>
    <t>CIMENTO PORTLAND COMPOSTO CP II-32</t>
  </si>
  <si>
    <r>
      <rPr>
        <sz val="10"/>
        <rFont val="Calibri"/>
        <family val="2"/>
      </rPr>
      <t>AREIA  MEDIA  -  POSTO  JAZIDA/FORNECEDOR  (RETIRADO  NA  JAZIDA,  SEM
TRANSPORTE)</t>
    </r>
  </si>
  <si>
    <r>
      <rPr>
        <b/>
        <sz val="10"/>
        <rFont val="Arial"/>
        <family val="2"/>
      </rPr>
      <t>18.15.3. 102477 - CONCRETO FCK = 30MPA, TRAÇO 1:1,9:2,3 (EM MASSA SECA DE CIMENTO/ AREIA MÉDIA/ SEIXO ROLADO) -
PREPARO MECÂNICO COM BETONEIRA 400 L. AF_05/2021 (M3)</t>
    </r>
  </si>
  <si>
    <t>CORTE  E  DOBRA  DE  AÇO  CA-60,  DIÂMETRO  DE  5,0  MM,  UTILIZADO  EM ESTRUTURAS DIVERSAS, EXCETO LAJES. AF_12/2015</t>
  </si>
  <si>
    <t>ARMADOR COM ENCARGOS COMPLEMENTARES</t>
  </si>
  <si>
    <t>AJUDANTE DE ARMADOR COM ENCARGOS COMPLEMENTARES</t>
  </si>
  <si>
    <r>
      <rPr>
        <sz val="10"/>
        <rFont val="Calibri"/>
        <family val="2"/>
      </rPr>
      <t>ARAME  RECOZIDO  16  BWG,  D  =  1,65  MM  (0,016  KG/M)  OU  18  BWG,  D  =
1,25 MM (0,01 KG/M)</t>
    </r>
  </si>
  <si>
    <t>ESPACADOR   /   DISTANCIADOR   CIRCULAR   COM   ENTRADA   LATERAL,   EM PLASTICO, PARA VERGALHAO *4,2 A 12,5* MM, COBRIMENTO 20 MM</t>
  </si>
  <si>
    <r>
      <rPr>
        <b/>
        <sz val="10"/>
        <rFont val="Arial"/>
        <family val="2"/>
      </rPr>
      <t>18.15.2. 92915 - ARMAÇÃO DE ESTRUTURAS DE CONCRETO ARMADO, UTILIZANDO AÇO CA-60 DE 5,0 MM - MONTAGEM. AF_12/2015
(KG)</t>
    </r>
  </si>
  <si>
    <t>CORTE  E  DOBRA  DE  AÇO  CA-50,  DIÂMETRO  DE  6,3  MM,  UTILIZADO  EM ESTRUTURAS DIVERSAS, EXCETO LAJES. AF_12/2015</t>
  </si>
  <si>
    <r>
      <rPr>
        <b/>
        <sz val="10"/>
        <rFont val="Arial"/>
        <family val="2"/>
      </rPr>
      <t>18.15.1. 92916 - ARMAÇÃO DE ESTRUTURAS DE CONCRETO ARMADO, UTILIZANDO AÇO CA-50 DE 6,3 MM - MONTAGEM. AF_12/2015
(KG)</t>
    </r>
  </si>
  <si>
    <t>LETRA CX. CAHAP GALV. PINT COLOCADA</t>
  </si>
  <si>
    <t>Revestimento - D = 104 mm</t>
  </si>
  <si>
    <t>M3227</t>
  </si>
  <si>
    <t>AÇO A36 ESTRUTURA METÁLICA CONVENCIONAL</t>
  </si>
  <si>
    <r>
      <rPr>
        <sz val="10"/>
        <rFont val="Calibri"/>
        <family val="2"/>
      </rPr>
      <t>PARAFUSO   ZINCADO,   SEXTAVADO,   COM   ROSCA   SOBERBA,   DIAMETRO
5/16", COMPRIMENTO 40 MM</t>
    </r>
  </si>
  <si>
    <t>Chapa de alumínio composto (ACM) - E = 3 mm</t>
  </si>
  <si>
    <t>SERRALHEIRO COM ENCARGOS COMPLEMENTARES</t>
  </si>
  <si>
    <t>AUXILIAR DE SERRALHEIRO COM ENCARGOS COMPLEMENTARES</t>
  </si>
  <si>
    <t>MAO DE OBRA</t>
  </si>
  <si>
    <t>18.14. COMP-07287689 - TOTEM EM ACM COM LETREIRO (UND)</t>
  </si>
  <si>
    <t>h</t>
  </si>
  <si>
    <t>Encargos Complementares - Servente</t>
  </si>
  <si>
    <t>S10549</t>
  </si>
  <si>
    <t>Encargos Complementares - Pedreiro</t>
  </si>
  <si>
    <t>S10550</t>
  </si>
  <si>
    <t>Parafuso c/ bucha S-10</t>
  </si>
  <si>
    <t>I13367</t>
  </si>
  <si>
    <r>
      <rPr>
        <sz val="10"/>
        <rFont val="Calibri"/>
        <family val="2"/>
      </rPr>
      <t>Fornecimento  de  catraca,  tipo  Pedestal  Mecânica  Bidirecional,  da  Ponto
System ou similar, inclusive frete.</t>
    </r>
  </si>
  <si>
    <t>I13718</t>
  </si>
  <si>
    <t>Servente de obras</t>
  </si>
  <si>
    <t>I06111S</t>
  </si>
  <si>
    <t>Pedreiro</t>
  </si>
  <si>
    <t>I04750S</t>
  </si>
  <si>
    <r>
      <rPr>
        <b/>
        <sz val="10"/>
        <rFont val="Arial"/>
        <family val="2"/>
      </rPr>
      <t>18.13. S12990 - Catraca eletrônica com leitor de proximidade, inclusive frete, treinamento, software, cartões de proximidade e cofre
coletor (un)</t>
    </r>
  </si>
  <si>
    <t>JARDINEIRO COM ENCARGOS COMPLEMENTARES</t>
  </si>
  <si>
    <t>MUDA             DE             ARVORE             ORNAMENTAL,             OITI/AROEIRA SALSA/ANGICO/IPE/JACARANDA OU EQUIVALENTE  DA REGIAO, H= *2* M</t>
  </si>
  <si>
    <r>
      <rPr>
        <b/>
        <sz val="10"/>
        <rFont val="Arial"/>
        <family val="2"/>
      </rPr>
      <t>18.12. 98511 - PLANTIO DE ÁRVORE ORNAMENTAL COM ALTURA DE MUDA MAIOR QUE 2,00 M E MENOR OU IGUAL A 4,00 M.
AF_05/2018 (UN)</t>
    </r>
  </si>
  <si>
    <t>Encargos Complementares - Jardineiro</t>
  </si>
  <si>
    <t>S10581</t>
  </si>
  <si>
    <t>Grama esmeralda em placas</t>
  </si>
  <si>
    <t>I11005</t>
  </si>
  <si>
    <t>Adubo mineral NPK (10-10-10)</t>
  </si>
  <si>
    <t>I03800</t>
  </si>
  <si>
    <t>Terra vegetal</t>
  </si>
  <si>
    <t>I02208</t>
  </si>
  <si>
    <t>Adubo orgânico bovino, cacau ou similar</t>
  </si>
  <si>
    <t>I00140</t>
  </si>
  <si>
    <t>Jardineiro</t>
  </si>
  <si>
    <t>I25964S</t>
  </si>
  <si>
    <t>18.11. S10234 - Grama esmeralda em placas, fornecimento e plantio (m2)</t>
  </si>
  <si>
    <t>pç</t>
  </si>
  <si>
    <r>
      <rPr>
        <sz val="10"/>
        <rFont val="Calibri"/>
        <family val="2"/>
      </rPr>
      <t>Gradil  Nylofor  3D,  malha  20x5cm,  Ø  5mm  250x243  cm,  pintura  branca, verde   e   preta,   Belgo   ou   similar,   inclusive   postes   (secção   60x40mm   e
h=3,20m) e acessórios</t>
    </r>
  </si>
  <si>
    <t>I09327</t>
  </si>
  <si>
    <r>
      <rPr>
        <b/>
        <sz val="10"/>
        <rFont val="Arial"/>
        <family val="2"/>
      </rPr>
      <t>18.10. S09035 - Gradil Nylofor 3D, malha 20x5cm, Ø 5mm 250x243 cm, pintura branca, verde e preta, Belgo ou similar, inclusive postes
(secção 60x40mm e h=3,20m) e acessórios (m²)</t>
    </r>
  </si>
  <si>
    <t>DESENHISTA COPISTA COM ENCARGOS COMPLEMENTARES</t>
  </si>
  <si>
    <t>18.9. S10832 - As Built (m2)</t>
  </si>
  <si>
    <t>Argamassa cimento e areia traço t-1 (1:3) - 1 saco cimento 50kg / 3 padiolas areia dim. 0.35 x 0.45 x 0.23 m - Confecção mecânica e transporte</t>
  </si>
  <si>
    <t>S01903</t>
  </si>
  <si>
    <t>Placa de inauguração em alumínio fundido medindo 0,60 x 0,80m</t>
  </si>
  <si>
    <t>I02614</t>
  </si>
  <si>
    <t>18.8. S03167 - Placa de inauguração de obra em alumínio 0,60 x 0,80 m (un)</t>
  </si>
  <si>
    <t>Serralheiro com encargos complementares</t>
  </si>
  <si>
    <t>S88315S</t>
  </si>
  <si>
    <t>Auxiliar de serralheiro com encargos complementares</t>
  </si>
  <si>
    <t>S88251S</t>
  </si>
  <si>
    <t>Silicone acetico uso geral incolor 280 g</t>
  </si>
  <si>
    <t>I39961S</t>
  </si>
  <si>
    <r>
      <rPr>
        <sz val="10"/>
        <rFont val="Calibri"/>
        <family val="2"/>
      </rPr>
      <t>Vidro  comum  laminado  liso  incolor  duplo,  espessura  total  8  mm  (cada
camada de 4 mm) - colocado</t>
    </r>
  </si>
  <si>
    <t>I34391S</t>
  </si>
  <si>
    <t>Perfil de aluminio anodizado</t>
  </si>
  <si>
    <t>I34360S</t>
  </si>
  <si>
    <t>Perfil de borracha epdm macico *12 x 15* mm para esquadrias</t>
  </si>
  <si>
    <t>I20259S</t>
  </si>
  <si>
    <r>
      <rPr>
        <sz val="10"/>
        <rFont val="Calibri"/>
        <family val="2"/>
      </rPr>
      <t>Parafuso  de  ferro  polido,  sextavado,  com  rosca  inteira,  diametro  5/16",
comprimento 3/4", com porca e arruela lisa leve</t>
    </r>
  </si>
  <si>
    <t>I13246S</t>
  </si>
  <si>
    <r>
      <rPr>
        <sz val="10"/>
        <rFont val="Calibri"/>
        <family val="2"/>
      </rPr>
      <t>Parafuso de aco tipo chumbador parabolt, diametro 3/8", comprimento 75
mm</t>
    </r>
  </si>
  <si>
    <t>I11964S</t>
  </si>
  <si>
    <t>Eletrodo revestido aws - e6013, diametro igual a 2,50 mm</t>
  </si>
  <si>
    <t>I11002S</t>
  </si>
  <si>
    <t>Chapa de aco grossa, astm a36, e = 3/8 " (9,53 mm) 74,69 kg/m2</t>
  </si>
  <si>
    <t>I01332S</t>
  </si>
  <si>
    <t>18.7. S99841S - Guarda-corpo panorâmico com perfis de alumínio e vidro laminado hall entrada (m)</t>
  </si>
  <si>
    <r>
      <rPr>
        <b/>
        <sz val="10"/>
        <rFont val="Arial"/>
        <family val="2"/>
      </rPr>
      <t>18.6. S99841S - Guarda-corpo panorâmico com perfis de alumínio e vidro laminado 8 mm, fixado com chumbador mecânico.
af_04/2019_p (m)</t>
    </r>
  </si>
  <si>
    <r>
      <rPr>
        <sz val="10"/>
        <rFont val="Calibri"/>
        <family val="2"/>
      </rPr>
      <t>Tubo aco galvanizado com costura, classe leve, dn 40 mm ( 11/2"),  e = 3,00
mm,  *3,48* kg/m (nbr 5580)</t>
    </r>
  </si>
  <si>
    <t>I21012S</t>
  </si>
  <si>
    <r>
      <rPr>
        <sz val="10"/>
        <rFont val="Calibri"/>
        <family val="2"/>
      </rPr>
      <t>Tubo aco galvanizado com costura, classe leve, dn 32 mm ( 11/4"),  e = 2,65
mm,  *2,71* kg/m (nbr 5580)</t>
    </r>
  </si>
  <si>
    <t>I21011S</t>
  </si>
  <si>
    <r>
      <rPr>
        <sz val="10"/>
        <rFont val="Calibri"/>
        <family val="2"/>
      </rPr>
      <t>Tubo  aco  galvanizado  com  costura,  classe  leve,  dn  25  mm  (  1"),   e  =  2,65
mm,  *2,11* kg/m (nbr 5580)</t>
    </r>
  </si>
  <si>
    <t>I21010S</t>
  </si>
  <si>
    <r>
      <rPr>
        <sz val="10"/>
        <rFont val="Calibri"/>
        <family val="2"/>
      </rPr>
      <t>Tubo aco galvanizado com costura, classe leve, dn 20 mm ( 3/4"),  e = 2,25
mm,  *1,3* kg/m (nbr 5580)</t>
    </r>
  </si>
  <si>
    <t>I21009S</t>
  </si>
  <si>
    <r>
      <rPr>
        <b/>
        <sz val="10"/>
        <rFont val="Arial"/>
        <family val="2"/>
      </rPr>
      <t>18.5. S99837S - Guarda-corpo de aço galvanizado de 1,10m, montantes tubulares de 1.1/4" espaçados de 1,20m, travessa superior de
1.1/2", gradil formado por tubos horizontais de 1" e verticais de 3/4", fixado com chumbador mecânico. af_04/2019_p (m)</t>
    </r>
  </si>
  <si>
    <t>18.4. COMPOSIÇÃO - Brise em alumínio anodizado branco, incluso estrutura e instalação (M2)</t>
  </si>
  <si>
    <t>18.3. COMPOSIÇÃO - Mastro para bandeira galvanizado diametro nominal 2" comprimento final 4-6 em base de concreto (un)</t>
  </si>
  <si>
    <t>GRANITO PRETO SAO GABRIEL 3cm</t>
  </si>
  <si>
    <t>I010434</t>
  </si>
  <si>
    <t>APOIO EM MAO FRANCESA EM ACO INOXIDAVEL 304 30cm</t>
  </si>
  <si>
    <t>I004612</t>
  </si>
  <si>
    <t>AREIA GROSSA LAVADA</t>
  </si>
  <si>
    <t>I000100</t>
  </si>
  <si>
    <t>CIMENTO PORTLAND CP III 32RS NBR 11578 (quilo)</t>
  </si>
  <si>
    <t>I000050</t>
  </si>
  <si>
    <t>AJUDANTE ESPECIALIZADO COM ENCARGOS COMPLEMENTARES</t>
  </si>
  <si>
    <t>MARMORISTA/GRANITEIRO COM ENCARGOS COMPLEMENTARES</t>
  </si>
  <si>
    <t>18.2. 190404 - BANCADA EM GRANITO PRETO SAO GABRIEL 3cm (M2)</t>
  </si>
  <si>
    <t>PEDRA BRITADA #1 E 2</t>
  </si>
  <si>
    <t>I000200</t>
  </si>
  <si>
    <t>PEDREIRO COM ENCARGOS COMPLEMENTARES</t>
  </si>
  <si>
    <t>18.1. 190611 - BANCO DE CONCRETO 2,25m2 COM ESPESSURA 10cm (UN)</t>
  </si>
  <si>
    <r>
      <rPr>
        <sz val="10"/>
        <rFont val="Calibri"/>
        <family val="2"/>
      </rPr>
      <t>Demarcação  de  pavimentos  com  pintura  de  1  demão  de  resina  acrílica,  e
aplicação  de  micro-esferas  para  sinalização  horizontal  (Estacionamentos, faixas de pedrestres, etc.)</t>
    </r>
  </si>
  <si>
    <t>I02926</t>
  </si>
  <si>
    <t>17.5. S03724 - Demarcação de pavimentos com pintura de 1 demão de resina acrílica, para sinalização horizontal  (m2)</t>
  </si>
  <si>
    <t>17.4. COMPOSIÇÃO - Placa de sinalização em PVC fotoluminescente (UN)</t>
  </si>
  <si>
    <t>Encanador ou bombeiro hidráulico com encargos complementares</t>
  </si>
  <si>
    <t>S88267S</t>
  </si>
  <si>
    <r>
      <rPr>
        <sz val="10"/>
        <rFont val="Calibri"/>
        <family val="2"/>
      </rPr>
      <t>Auxiliar     de     encanador     ou     bombeiro     hidráulico     com     encargos
complementares</t>
    </r>
  </si>
  <si>
    <t>S88248S</t>
  </si>
  <si>
    <r>
      <rPr>
        <sz val="10"/>
        <rFont val="Calibri"/>
        <family val="2"/>
      </rPr>
      <t>Extintor  de  incendio  portatil  com  carga  de  po  quimico  seco  (pqs)  de  8  kg,
classe bc</t>
    </r>
  </si>
  <si>
    <t>I20977S</t>
  </si>
  <si>
    <t>Bucha  de  nylon,  diametro  do  furo   8  mm,  comprimento  40   mm,  com parafuso de rosca soberba, cabeca chata, fenda simples, 4,8 x 50 mm</t>
  </si>
  <si>
    <t>I04350S</t>
  </si>
  <si>
    <t>17.3. S101910S - Extintor de incêndio portátil com carga de pqs de 8 kg, classe bc - fornecimento e instalação. af_10/2020_p (un)</t>
  </si>
  <si>
    <r>
      <rPr>
        <sz val="10"/>
        <rFont val="Calibri"/>
        <family val="2"/>
      </rPr>
      <t>Extintor  de  incendio  portatil  com  carga  de  po  quimico  seco  (pqs)  de  6  kg,
classe bc</t>
    </r>
  </si>
  <si>
    <t>I10892S</t>
  </si>
  <si>
    <t>17.2. S101909S - Extintor de incêndio portátil com carga de pqs de 6 kg, classe bc - fornecimento e instalação. af_10/2020_p (un)</t>
  </si>
  <si>
    <r>
      <rPr>
        <sz val="10"/>
        <rFont val="Calibri"/>
        <family val="2"/>
      </rPr>
      <t>Extintor de incendio portatil com carga de gas carbonico co2 de 6 kg, classe
bc</t>
    </r>
  </si>
  <si>
    <t>I10889S</t>
  </si>
  <si>
    <t>17.1. S101907S - Extintor de incêndio portátil com carga de co2 de 6 kg, classe bc - fornecimento e instalação. af_10/2020_p (un)</t>
  </si>
  <si>
    <t>ENCANADOR OU BOMBEIRO HIDRÁULICO COM ENCARGOS  COMPLEMENTARES</t>
  </si>
  <si>
    <r>
      <rPr>
        <sz val="10"/>
        <rFont val="Calibri"/>
        <family val="2"/>
      </rPr>
      <t>AUXILIAR  DE  ENCANADOR  OU  BOMBEIRO  HIDRÁULICO  COM  ENCARGOS
COMPLEMENTARES</t>
    </r>
  </si>
  <si>
    <r>
      <rPr>
        <sz val="10"/>
        <rFont val="Calibri"/>
        <family val="2"/>
      </rPr>
      <t>TUBO DE BORRACHA ELASTOMERICA FLEXIVEL, PRETA, PARA ISOLAMENTO TERMICO  DE  TUBULACAO,  DN  5/8"  (15  MM),  E=  19 MM,  COEFICIENTE DE CONDUTIVIDADE TERMICA 0,036W/MK, VAPOR DE AGUA MAIOR OU IGUAL
A 10.000</t>
    </r>
  </si>
  <si>
    <r>
      <rPr>
        <sz val="10"/>
        <rFont val="Calibri"/>
        <family val="2"/>
      </rPr>
      <t>TUBO   DE   COBRE   FLEXIVEL,   D   =   5/8   ",   E   =   0,79   MM,   PARA   AR-
CONDICIONADO/ INSTALACOES GAS RESIDENCIAIS E COMERCIAIS</t>
    </r>
  </si>
  <si>
    <r>
      <rPr>
        <b/>
        <sz val="10"/>
        <rFont val="Arial"/>
        <family val="2"/>
      </rPr>
      <t>16.2.4. 97330 - TUBO EM COBRE FLEXÍVEL, DN 5/8", COM ISOLAMENTO, INSTALADO EM RAMAL DE ALIMENTAÇÃO DE AR
CONDICIONADO COM CONDENSADORA INDIVIDUAL ? FORNECIMENTO E INSTALAÇÃO. AF_12/2015 (M)</t>
    </r>
  </si>
  <si>
    <r>
      <rPr>
        <sz val="10"/>
        <rFont val="Calibri"/>
        <family val="2"/>
      </rPr>
      <t>TUBO DE BORRACHA ELASTOMERICA FLEXIVEL, PRETA, PARA ISOLAMENTO TERMICO  DE  TUBULACAO,  DN  1/2"  (12  MM),  E=  19 MM,  COEFICIENTE DE CONDUTIVIDADE TERMICA 0,036W/mK, VAPOR DE AGUA MAIOR OU IGUAL
A 10.000</t>
    </r>
  </si>
  <si>
    <r>
      <rPr>
        <sz val="10"/>
        <rFont val="Calibri"/>
        <family val="2"/>
      </rPr>
      <t>TUBO   DE   COBRE   FLEXIVEL,   D   =   1/2   ",   E   =   0,79   MM,   PARA   AR-
CONDICIONADO/ INSTALACOES GAS RESIDENCIAIS E COMERCIAIS</t>
    </r>
  </si>
  <si>
    <r>
      <rPr>
        <b/>
        <sz val="10"/>
        <rFont val="Arial"/>
        <family val="2"/>
      </rPr>
      <t>16.2.3. 97333 - TUBO EM COBRE FLEXÍVEL, DN 1/2", COM ISOLAMENTO, INSTALADO EM RAMAL DE ALIMENTAÇÃO DE AR
CONDICIONADO COM CONDENSADORA CENTRAL ? FORNECIMENTO E INSTALAÇÃO. AF_12/2015 (M)</t>
    </r>
  </si>
  <si>
    <r>
      <rPr>
        <sz val="10"/>
        <rFont val="Calibri"/>
        <family val="2"/>
      </rPr>
      <t>TUBO DE BORRACHA ELASTOMERICA FLEXIVEL, PRETA, PARA ISOLAMENTO TERMICO  DE  TUBULACAO,  DN  3/8"  (10  MM),  E=  19 MM,  COEFICIENTE DE CONDUTIVIDADE TERMICA 0,036W/mK, VAPOR DE AGUA MAIOR OU IGUAL
A 10.000</t>
    </r>
  </si>
  <si>
    <r>
      <rPr>
        <sz val="10"/>
        <rFont val="Calibri"/>
        <family val="2"/>
      </rPr>
      <t>TUBO   DE   COBRE   FLEXIVEL,   D   =   3/8   ",   E   =   0,79   MM,   PARA   AR-
CONDICIONADO/ INSTALACOES GAS RESIDENCIAIS E COMERCIAIS</t>
    </r>
  </si>
  <si>
    <r>
      <rPr>
        <b/>
        <sz val="10"/>
        <rFont val="Arial"/>
        <family val="2"/>
      </rPr>
      <t>16.2.2. 97332 - TUBO EM COBRE FLEXÍVEL, DN 3/8", COM ISOLAMENTO, INSTALADO EM RAMAL DE ALIMENTAÇÃO DE AR
CONDICIONADO COM CONDENSADORA CENTRAL ? FORNECIMENTO E INSTALAÇÃO. AF_12/2015 (M)</t>
    </r>
  </si>
  <si>
    <r>
      <rPr>
        <sz val="10"/>
        <rFont val="Calibri"/>
        <family val="2"/>
      </rPr>
      <t>TUBO DE BORRACHA ELASTOMERICA FLEXIVEL, PRETA, PARA ISOLAMENTO TERMICO  DE  TUBULACAO,  DN  1/4"  (6  MM),  E=  9  MM,  COEFICIENTE  DE CONDUTIVIDADE TERMICA 0,036W/mK, VAPOR DE AGUA MAIOR OU IGUAL
A 10.000</t>
    </r>
  </si>
  <si>
    <r>
      <rPr>
        <sz val="10"/>
        <rFont val="Calibri"/>
        <family val="2"/>
      </rPr>
      <t>TUBO   DE   COBRE   FLEXIVEL,   D   =   1/4   ",   E   =   0,79   MM,   PARA   AR-
CONDICIONADO/ INSTALACOES GAS RESIDENCIAIS E COMERCIAIS</t>
    </r>
  </si>
  <si>
    <r>
      <rPr>
        <b/>
        <sz val="10"/>
        <rFont val="Arial"/>
        <family val="2"/>
      </rPr>
      <t>16.2.1. 97331 - TUBO EM COBRE FLEXÍVEL, DN 1/4", COM ISOLAMENTO, INSTALADO EM RAMAL DE ALIMENTAÇÃO DE AR
CONDICIONADO COM CONDENSADORA CENTRAL ? FORNECIMENTO E INSTALAÇÃO. AF_12/2015 (M)</t>
    </r>
  </si>
  <si>
    <t>16.1.7. I072411 - AR CONDICIONADO SPLIT INVERTER SMART 22000BTU’S FRIO 220V LG (UN)</t>
  </si>
  <si>
    <r>
      <rPr>
        <b/>
        <sz val="10"/>
        <rFont val="Arial"/>
        <family val="2"/>
      </rPr>
      <t>16.1.6. 00043191 - AR CONDICIONADO SPLIT ON/OFF, HI-WALL (PAREDE), 18000 BTUS/H, CICLO FRIO, 60 HZ, CLASSIFICACAO
ENERGETICA A - SELO PROCEL, GAS HFC, CONTROLE S/ FIO (UN)</t>
    </r>
  </si>
  <si>
    <r>
      <rPr>
        <b/>
        <sz val="10"/>
        <rFont val="Arial"/>
        <family val="2"/>
      </rPr>
      <t>16.1.5. 00043190 - AR CONDICIONADO SPLIT ON/OFF, HI-WALL (PAREDE), 12000 BTUS/H, CICLO FRIO, 60 HZ, CLASSIFICACAO
ENERGETICA A - SELO PROCEL, GAS HFC, CONTROLE S/ FIO (UN)</t>
    </r>
  </si>
  <si>
    <r>
      <rPr>
        <b/>
        <sz val="10"/>
        <rFont val="Arial"/>
        <family val="2"/>
      </rPr>
      <t>16.1.4. 00043194 - AR CONDICIONADO SPLIT ON/OFF, HI-WALL (PAREDE), 9000 BTUS/H, CICLO FRIO, 60 HZ, CLASSIFICACAO
ENERGETICA A - SELO PROCEL, GAS HFC, CONTROLE S/ FIO (UN)</t>
    </r>
  </si>
  <si>
    <r>
      <rPr>
        <b/>
        <sz val="10"/>
        <rFont val="Arial"/>
        <family val="2"/>
      </rPr>
      <t>16.1.3. 00039560 - AR CONDICIONADO SPLIT ON/OFF, CASSETE (TETO), 48000 BTUS/H, CICLO QUENTE/FRIO, 60 HZ, CLASSIFICACAO
ENERGETICA A - SELO PROCEL, GAS HFC, CONTROLE S/ FIO (UN)</t>
    </r>
  </si>
  <si>
    <r>
      <rPr>
        <b/>
        <sz val="10"/>
        <rFont val="Arial"/>
        <family val="2"/>
      </rPr>
      <t>16.1.2. 00043189 - AR CONDICIONADO SPLIT ON/OFF, PISO TETO, 60.000 BTU/H, CICLO FRIO, 60HZ, CLASSIFICACAO ENERGETICA C -
SELO PROCEL, GAS HFC, CONTROLE S/FIO (UN)</t>
    </r>
  </si>
  <si>
    <r>
      <rPr>
        <b/>
        <sz val="10"/>
        <rFont val="Arial"/>
        <family val="2"/>
      </rPr>
      <t>16.1.1. 00042419 - AR CONDICIONADO SPLIT INVERTER, PISO TETO, 36000 BTU/H, CICLO FRIO, 60HZ, CLASSIFICACAO ENERGETICA A
OU B (SELO PROCEL), GAS HFC, CONTROLE S/FIO (UN)</t>
    </r>
  </si>
  <si>
    <t>SILICONE ACETICO USO GERAL INCOLOR 280 G</t>
  </si>
  <si>
    <r>
      <rPr>
        <sz val="10"/>
        <rFont val="Calibri"/>
        <family val="2"/>
      </rPr>
      <t>JANELA DE CORRER EM ALUMINIO, VENEZIANA, 120 X 120 CM (A X L), 3 FLS (2   VENEZIANAS   E   1   VIDRO),   SEM   BANDEIRA,  ACABAMENTO   ACET   OU BRILHANTE,   BATENTE/REQUADRO   DE   6   A   14   CM,   COM   VIDRO,   SEM
GUARNICAO/ALIZAR</t>
    </r>
  </si>
  <si>
    <t>PARAFUSO  DE  ACO  ZINCADO  COM  ROSCA  SOBERBA,  CABECA  CHATA  E FENDA SIMPLES, DIAMETRO 4,2 MM, COMPRIMENTO * 32 * MM</t>
  </si>
  <si>
    <t>15.8. 94572 - Janela com três folhas basculantes em alumínio anodizado com vidro J08 200x40cm (M2)</t>
  </si>
  <si>
    <t>JANELA FIXA EM ALUMINIO, 60  X 80 CM (A X L), BATENTE/REQUADRO DE 3 A 14 CM, COM VIDRO, SEM GUARNICAO/ALIZAR</t>
  </si>
  <si>
    <t>15.7. 100674 - Janela vitrine com vidro transparente fixo para guarita, J07 300x110cm  (M2)</t>
  </si>
  <si>
    <t>15.6. 100674 - Cortina de vidro com estrutura de alumínio anodizado e vidro fumê, J06 310x210cm  (M2)</t>
  </si>
  <si>
    <t>15.5. 100674 - Janela com três folhas de correr, alumínio anodizado, com vidro liso,  J5 200x110cm     (M2)</t>
  </si>
  <si>
    <t>15.4. 94572 - Janela com três folhas de correr, alumínio anodizado, com vidro liso,  J4 150x110cm  (M2)</t>
  </si>
  <si>
    <t>JANELA  DE  CORRER  EM  ALUMINIO,  100  X  120  CM  (A  X  L),  2  FLS,   SEM BANDEIRA,  ACABAMENTO ACET OU BRILHANTE, BATENTE/REQUADRO DE 6 A 14 CM, COM VIDRO, SEM GUARNICAO</t>
  </si>
  <si>
    <t>15.3. 94570 - Janela com duas folhas de correr, alumínio anodizado e com vidro liso,  J03 100x40cm  (M2)</t>
  </si>
  <si>
    <t>15.2. 100674 - Janela vitrine em vidro transparente fixo para guarita J02,150x110cm (1 unid)  (M2)</t>
  </si>
  <si>
    <t>15.1. 100674 - Janela vitrine com vidro fixo para balcões, J01 e J00 (M2)</t>
  </si>
  <si>
    <t>14.10. 100674 - Cortina de vidro com estrutura de alumínio anodizado e vidro fumê, J06 2,60x2,50cm (M2)</t>
  </si>
  <si>
    <r>
      <rPr>
        <sz val="10"/>
        <rFont val="Calibri"/>
        <family val="2"/>
      </rPr>
      <t>ARGAMASSA  TRAÇO  1:0,5:4,5  (EM  VOLUME  DE  CIMENTO,  CAL  E  AREIA MÉDIA ÚMIDA) PARA ASSENTAMENTO DE ALVENARIA, PREPARO MANUAL.
AF_08/2019</t>
    </r>
  </si>
  <si>
    <t>PORTA  DE  ABRIR  EM  GRADIL  COM  BARRA  CHATA  3  CM  X  1/4",  COM REQUADRO E GUARNICAO - COMPLETO - ACABAMENTO NATURAL</t>
  </si>
  <si>
    <t>14.9. 100701 - Porta de correr do tipo cerca telada 190x210cm (M2)</t>
  </si>
  <si>
    <t>14.8. 100701 -  Porta de abrir do tipo cerca telada aramada 400x210cm (M2)</t>
  </si>
  <si>
    <t>14.7. COMPOSIÇÃO - Porta de abrir de 80cm em grade de cela feita em vergalhões 280x240cm (M2)</t>
  </si>
  <si>
    <t>14.6. 100701 - PORTA DE FERRO, DE ABRIR, TIPO GRADE COM CHAPA, COM GUARNIÇÕES. AF_12/2019 (M2)</t>
  </si>
  <si>
    <r>
      <rPr>
        <sz val="10"/>
        <rFont val="Calibri"/>
        <family val="2"/>
      </rPr>
      <t>GUARNICAO/MOLDURA DE ACABAMENTO PARA ESQUADRIA DE ALUMINIO
ANODIZADO NATURAL, PARA 1 FACE</t>
    </r>
  </si>
  <si>
    <t>BUCHA DE NYLON SEM ABA S10, COM PARAFUSO DE 6,10 X 65 MM EM ACO ZINCADO COM ROSCA SOBERBA, CABECA CHATA E FENDA PHILLIPS</t>
  </si>
  <si>
    <r>
      <rPr>
        <sz val="10"/>
        <rFont val="Calibri"/>
        <family val="2"/>
      </rPr>
      <t>PORTA  DE  CORRER  EM  ALUMINIO,  DUAS  FOLHAS  MOVEIS  COM  VIDRO, FECHADURA E PUXADOR EMBUTIDO, ACABAMENTO ANODIZADO NATURAL,
SEM GUARNICAO/ALIZAR/VISTA</t>
    </r>
  </si>
  <si>
    <t>310ML</t>
  </si>
  <si>
    <r>
      <rPr>
        <sz val="10"/>
        <rFont val="Calibri"/>
        <family val="2"/>
      </rPr>
      <t>SELANTE  ELASTICO  MONOCOMPONENTE  A  BASE  DE  POLIURETANO  (PU)
PARA JUNTAS DIVERSAS</t>
    </r>
  </si>
  <si>
    <t>14.5. 100702 - Porta dupla de abrir em alumínio anodizado branco com vedação em vidro transparede (M2)</t>
  </si>
  <si>
    <r>
      <rPr>
        <sz val="10"/>
        <rFont val="Calibri"/>
        <family val="2"/>
      </rPr>
      <t>PORTA DE ABRIR EM ALUMINIO COM DIVISAO HORIZONTAL  PARA VIDROS, ACABAMENTO      ANODIZADO      NATURAL,      VIDROS      INCLUSOS,      SEM
GUARNICAO/ALIZAR/VISTA , 87 X 210 CM</t>
    </r>
  </si>
  <si>
    <r>
      <rPr>
        <b/>
        <sz val="10"/>
        <rFont val="Arial"/>
        <family val="2"/>
      </rPr>
      <t>14.4. 94805 - PORTA DE ALUMÍNIO DE ABRIR ANODIZADO NA COR BRANCA, 100X210CM, FIXAÇÃO COM PARAFUSOS, INCLUSIVE
VIDROS - FORNECIMENTO E INSTALAÇÃO. AF_12/2019 (UN)</t>
    </r>
  </si>
  <si>
    <t>Encargos Complementares - Carpinteiro</t>
  </si>
  <si>
    <t>S10551</t>
  </si>
  <si>
    <t>Batente em madeira de lei l = 0,14 m (caixão), incluindo 02 jogos de alizar</t>
  </si>
  <si>
    <t>S01770</t>
  </si>
  <si>
    <r>
      <rPr>
        <sz val="10"/>
        <rFont val="Calibri"/>
        <family val="2"/>
      </rPr>
      <t>Trilho pantografico concavo, tipo u, em aluminio, com dimensoes de aprox
*35 x 35* mm, para roldana de porta de correr</t>
    </r>
  </si>
  <si>
    <t>I11581S</t>
  </si>
  <si>
    <t>Prego de aco polido com cabeca 18 x 30 (2 3/4 x 10)</t>
  </si>
  <si>
    <t>I05075S</t>
  </si>
  <si>
    <t>Cimento portland composto cp ii-32</t>
  </si>
  <si>
    <t>I01379S</t>
  </si>
  <si>
    <t>Areia media - posto jazida/fornecedor (retirado na jazida, sem transporte)</t>
  </si>
  <si>
    <t>I00370S</t>
  </si>
  <si>
    <r>
      <rPr>
        <sz val="10"/>
        <rFont val="Calibri"/>
        <family val="2"/>
      </rPr>
      <t>Fechadura tipo bico de papagaio, para porta de correr, inclusive concha em
latão, da IMAB, ref.: FA1352I310S00 ou similar)</t>
    </r>
  </si>
  <si>
    <t>I13419</t>
  </si>
  <si>
    <t>l</t>
  </si>
  <si>
    <t>Espuma de poliuretano expansiva - 500ml (470g), Sika Boom ou similar</t>
  </si>
  <si>
    <t>I02869</t>
  </si>
  <si>
    <t>Perfil Alumínio, U, usado como trilho superior em porta de correr</t>
  </si>
  <si>
    <t>I02277</t>
  </si>
  <si>
    <t>Roldana para porta correr (superior)</t>
  </si>
  <si>
    <t>I01993</t>
  </si>
  <si>
    <r>
      <rPr>
        <sz val="10"/>
        <rFont val="Calibri"/>
        <family val="2"/>
      </rPr>
      <t>Porta em  madeira compensada  canela, lisa,  semi-oca  -   90 x  (180 a  210) x
3,5cm</t>
    </r>
  </si>
  <si>
    <t>I01808</t>
  </si>
  <si>
    <t>Carpinteiro de esquadrias</t>
  </si>
  <si>
    <t>I01214S</t>
  </si>
  <si>
    <t>14.3. S08204 - Porta em madeira, de correr, lisa 0,90x2,10m, inclusive batentes e ferragens - Rev 02 (un)</t>
  </si>
  <si>
    <r>
      <rPr>
        <b/>
        <sz val="10"/>
        <rFont val="Arial"/>
        <family val="2"/>
      </rPr>
      <t>14.2. 00003090 - FECHADURA ESPELHO PARA PORTA INTERNA, EM ACO INOX (MAQUINA, TESTA E CONTRA-TESTA) E EM ZAMAC
(MACANETA, LINGUETA E TRINCOS) COM ACABAMENTO CROMADO, MAQUINA DE 40 MM, INCLUINDO CHAVE TIPO INTERNA (CJ)</t>
    </r>
  </si>
  <si>
    <t>Servente com encargos complementares</t>
  </si>
  <si>
    <t>S88316S</t>
  </si>
  <si>
    <t>Carpinteiro de esquadria com encargos complementares</t>
  </si>
  <si>
    <t>S88261S</t>
  </si>
  <si>
    <t>Kit porta pronta de madeira, folha media (nbr 15930) de 800x 2100 mm, de 35  mm  a  40  mm  de  espessura,  nucleo  semi-solido  (sarrafeado),  estrutura usinada para fechadura, capa lisa em hdf, acabamento  melaminico branco (inclui marco, alizarese dobradicas</t>
  </si>
  <si>
    <t>I39492S</t>
  </si>
  <si>
    <t>Espuma expansiva de poliuretano, aplicacao manual - 500 ml</t>
  </si>
  <si>
    <t>I38124S</t>
  </si>
  <si>
    <r>
      <rPr>
        <b/>
        <sz val="10"/>
        <rFont val="Arial"/>
        <family val="2"/>
      </rPr>
      <t>14.1. S90790S - Porta de madeira em acabamento melamínico , folha leve ou média, 80x210cm, exclusive fechadura, fixação com
preenchimento parcial de espuma expansiva - fornecimento e instalação. af_12/2019 (un)</t>
    </r>
  </si>
  <si>
    <t>PINTOR COM ENCARGOS COMPLEMENTARES</t>
  </si>
  <si>
    <t>L</t>
  </si>
  <si>
    <t>SELADOR ACRILICO PAREDES INTERNAS/EXTERNAS</t>
  </si>
  <si>
    <t>13.6. 88485 - APLICAÇÃO DE FUNDO SELADOR ACRÍLICO EM PAREDES, UMA DEMÃO. AF_06/2014 (M2)</t>
  </si>
  <si>
    <r>
      <rPr>
        <sz val="10"/>
        <rFont val="Calibri"/>
        <family val="2"/>
      </rPr>
      <t>Pintura de acabamento com aplicação de 02 demãos de tinta PVA latex para
interiores - cores convencionais - Rev 03</t>
    </r>
  </si>
  <si>
    <t>S02285</t>
  </si>
  <si>
    <r>
      <rPr>
        <sz val="10"/>
        <rFont val="Calibri"/>
        <family val="2"/>
      </rPr>
      <t>Preparo  de  superfície  com  lixamento  e  aplicação  de  01  demão  de  líquido
selador</t>
    </r>
  </si>
  <si>
    <t>S02281</t>
  </si>
  <si>
    <r>
      <rPr>
        <sz val="10"/>
        <rFont val="Calibri"/>
        <family val="2"/>
      </rPr>
      <t>Emassamento de superfície, com aplicação de 01 demão de massa corrida,
lixamento e retoques - R1</t>
    </r>
  </si>
  <si>
    <t>S02278</t>
  </si>
  <si>
    <r>
      <rPr>
        <b/>
        <sz val="10"/>
        <rFont val="Arial"/>
        <family val="2"/>
      </rPr>
      <t>13.5. S02291 - Pintura para interiores, sobre tetos, com lixamento,, 02 demãos de massa corrida e 02 demãos de tinta pva latex
convencional para interiores (m2)</t>
    </r>
  </si>
  <si>
    <t>MASSA PARA TEXTURA LISA DE BASE ACRILICA, USO INTERNO E EXTERNO</t>
  </si>
  <si>
    <t>13.4. 88417 - APLICAÇÃO MANUAL DE PINTURA COM TINTA TEXTURIZADA ACRÍLICA EM MURO DE DIVISA, UMA COR. AF_06/2014 (M2)</t>
  </si>
  <si>
    <t>Pintor com encargos complementares</t>
  </si>
  <si>
    <t>S88310S</t>
  </si>
  <si>
    <t>Tinta acrilica premium, cor branco fosco</t>
  </si>
  <si>
    <t>I07356S</t>
  </si>
  <si>
    <t>13.3. S88489S - Aplicação manual de pintura com tinta látex acrílica em paredes, duas demãos cor cinza escuro. af_06/2014 (m2)</t>
  </si>
  <si>
    <t>TINTA ACRILICA PREMIUM, COR BRANCO FOSCO</t>
  </si>
  <si>
    <t>13.2. 88489 - APLICAÇÃO MANUAL DE PINTURA COM TINTA LÁTEX ACRÍLICA EM PAREDES, DUAS DEMÃOS. AF_06/2014 (M2)</t>
  </si>
  <si>
    <t>GL</t>
  </si>
  <si>
    <r>
      <rPr>
        <sz val="10"/>
        <rFont val="Calibri"/>
        <family val="2"/>
      </rPr>
      <t>!EM    PROCESSO    DE    DESATIVACAO!MASSA    ACRILICA    PARA    PAREDES
INTERIOR/EXTERIOR</t>
    </r>
  </si>
  <si>
    <r>
      <rPr>
        <sz val="10"/>
        <rFont val="Calibri"/>
        <family val="2"/>
      </rPr>
      <t>LIXA   EM   FOLHA   PARA   PAREDE   OU   MADEIRA,   NUMERO   120   (COR
VERMELHA)</t>
    </r>
  </si>
  <si>
    <r>
      <rPr>
        <b/>
        <sz val="10"/>
        <rFont val="Arial"/>
        <family val="2"/>
      </rPr>
      <t>13.1. 96131 - APLICAÇÃO MANUAL DE MASSA ACRÍLICA EM PANOS DE FACHADA COM PRESENÇA DE VÃOS, DUAS DEMÃOS.
AF_05/2017 (M2)</t>
    </r>
  </si>
  <si>
    <t>12.3.3. M3231 - Revestimento em chapa de alumínio composto (ACM) (m²)</t>
  </si>
  <si>
    <r>
      <rPr>
        <b/>
        <sz val="10"/>
        <rFont val="Arial"/>
        <family val="2"/>
      </rPr>
      <t>12.3.2. COMPOSIÇÃO - FORRO EM DRYWALL COM LÃ DE ROCHA, PARA AMBIENTES COMERCIAIS, INCLUSIVE ESTRUTURA DE
FIXAÇÃO. AF_05/2017_P (M2)</t>
    </r>
  </si>
  <si>
    <t>MONTADOR DE ESTRUTURAS METÁLICAS COM ENCARGOS COMPLEMENTARES</t>
  </si>
  <si>
    <t>ARAME GALVANIZADO 6 BWG, D = 5,16 MM (0,157 KG/M), OU 8 BWG, D = 4,19 MM (0,101 KG/M), OU 10 BWG, D = 3,40 MM (0,0713 KG/M)</t>
  </si>
  <si>
    <t>CENTO</t>
  </si>
  <si>
    <t>PARAFUSO ZINCADO, AUTOBROCANTE, FLANGEADO, 4,2 MM X 19 MM</t>
  </si>
  <si>
    <r>
      <rPr>
        <sz val="10"/>
        <rFont val="Calibri"/>
        <family val="2"/>
      </rPr>
      <t>PARAFUSO  DRY  WALL,  EM  ACO  ZINCADO,  CABECA  LENTILHA  E  PONTA
BROCA (LB), LARGURA 4,2 MM, COMPRIMENTO 13 MM</t>
    </r>
  </si>
  <si>
    <r>
      <rPr>
        <sz val="10"/>
        <rFont val="Calibri"/>
        <family val="2"/>
      </rPr>
      <t>PARAFUSO DRY WALL, EM ACO FOSFATIZADO, CABECA TROMBETA E PONTA
AGULHA (TA), COMPRIMENTO 25 MM</t>
    </r>
  </si>
  <si>
    <r>
      <rPr>
        <sz val="10"/>
        <rFont val="Calibri"/>
        <family val="2"/>
      </rPr>
      <t>MASSA  DE  REJUNTE EM  PO PARA  DRYWALL, A  BASE DE  GESSO, SECAGEM
RAPIDA, PARA TRATAMENTO DE  JUNTAS  DE  CHAPA DE  GESSO (NECESSITA ADICAO DE AGUA)</t>
    </r>
  </si>
  <si>
    <r>
      <rPr>
        <sz val="10"/>
        <rFont val="Calibri"/>
        <family val="2"/>
      </rPr>
      <t>FITA  DE  PAPEL  REFORCADA  COM  LAMINA  DE  METAL  PARA  REFORCO  DE
CANTOS DE CHAPA DE GESSO PARA DRYWALL</t>
    </r>
  </si>
  <si>
    <r>
      <rPr>
        <sz val="10"/>
        <rFont val="Calibri"/>
        <family val="2"/>
      </rPr>
      <t>PENDURAL   OU   PRESILHA   REGULADORA,   EM   ACO   GALVANIZADO,  COM CORPO, MOLA E  REBITE, PARA  PERFIL  TIPO  CANALETA DE  ESTRUTURA EM
FORROS DRYWALL</t>
    </r>
  </si>
  <si>
    <t>PERFIL   CANALETA,   FORMATO   C,  EM   ACO   ZINCADO,   PARA  ESTRUTURA FORRO DRYWALL, E = 0,5 MM, *46 X 18* (L X H), COMPRIMENTO 3 M</t>
  </si>
  <si>
    <r>
      <rPr>
        <sz val="10"/>
        <rFont val="Calibri"/>
        <family val="2"/>
      </rPr>
      <t>PLACA / CHAPA DE GESSO ACARTONADO, STANDARD (ST), COR BRANCA, E =
12,5 MM, 1200 X 2400 MM (L X C)</t>
    </r>
  </si>
  <si>
    <t>12.3.1. 96114 - FORRO EM DRYWALL, PARA AMBIENTES COMERCIAIS, INCLUSIVE ESTRUTURA DE FIXAÇÃO. AF_05/2017_P (M2)</t>
  </si>
  <si>
    <t>12.2.9. COMPOSIÇÃO - Revestimento ladrilho 3D decorativo (M2)</t>
  </si>
  <si>
    <t>12.2.8. COMPOSIÇÃO - CARPETE EM ESPUMA ACUSTICA CAIXA DE OVO  (M2)</t>
  </si>
  <si>
    <t>12.2.7. COMPOSIÇÃO - Painel em madeira MDF carvalho claro 8mm (M2)</t>
  </si>
  <si>
    <t>AZULEJISTA OU LADRILHISTA COM ENCARGOS COMPLEMENTARES</t>
  </si>
  <si>
    <t>REJUNTE CIMENTICIO, QUALQUER COR</t>
  </si>
  <si>
    <t>ARGAMASSA COLANTE AC I PARA CERAMICAS</t>
  </si>
  <si>
    <r>
      <rPr>
        <sz val="10"/>
        <rFont val="Calibri"/>
        <family val="2"/>
      </rPr>
      <t>REVESTIMENTO EM CERAMICA ESMALTADA EXTRA, PEI MENOR OU IGUAL A
3, FORMATO MENOR OU IGUAL A 2025 CM2</t>
    </r>
  </si>
  <si>
    <r>
      <rPr>
        <b/>
        <sz val="10"/>
        <rFont val="Arial"/>
        <family val="2"/>
      </rPr>
      <t>12.2.6. 87275 - REVESTIMENTO CERÂMICO PARA PAREDES INTERNAS COM PLACAS TIPO ESMALTADA EXTRA DE DIMENSÕES 30X60
CM APLICADAS EM AMBIENTES DE ÁREA MAIOR QUE 5 M² A MEIA ALTURA DAS PAREDES. AF_06/2014 (M2)</t>
    </r>
  </si>
  <si>
    <r>
      <rPr>
        <b/>
        <sz val="10"/>
        <rFont val="Arial"/>
        <family val="2"/>
      </rPr>
      <t>12.2.5. 87265 - REVESTIMENTO CERÂMICO PARA PAREDES INTERNAS COM PLACAS TIPO ESMALTADA EXTRA DE DIMENSÕES 10X10
CM APLICADAS EM AMBIENTES DE ÁREA MAIOR QUE 5 M² NA ALTURA INTEIRA DAS PAREDES. AF_06/2014 (M2)</t>
    </r>
  </si>
  <si>
    <t>MARMORITE/GRANILITE PARA PEITORIL 15cm</t>
  </si>
  <si>
    <t>I008950</t>
  </si>
  <si>
    <t>12.2.4. 130002 - PEITORIL 1 VEZ MARMORITE/GRANILITE 2cm (M)</t>
  </si>
  <si>
    <t>ARGAMASSA TRAÇO 1:2:8 (EM VOLUME DE CIMENTO, CAL E AREIA MÉDIA ÚMIDA) PARA EMBOÇO/MASSA ÚNICA/ASSENTAMENTO DE ALVENARIA DE VEDAÇÃO, PREPARO MANUAL. AF_08/2019</t>
  </si>
  <si>
    <t>12.2.3. 87532 - EMBOÇO, PARA RECEBIMENTO DE CERÂMICA, EM ARGAMASSA TRAÇO 1:2:8, PREPARO MANUAL, APLICADO MANUALMENTE EM FACES INTERNAS DE PAREDES, PARA AMBIENTE COM ÁREA ENTRE 5M2 E 10M2, ESPESSURA DE 20MM, COM</t>
  </si>
  <si>
    <r>
      <rPr>
        <b/>
        <sz val="10"/>
        <rFont val="Arial"/>
        <family val="2"/>
      </rPr>
      <t>12.2.2. 87530 - MASSA ÚNICA, PARA RECEBIMENTO DE PINTURA, EM ARGAMASSA TRAÇO 1:2:8, PREPARO MANUAL, APLICADA
MANUALMENTE EM FACES INTERNAS DE PAREDES, ESPESSURA DE 20MM, COM EXECUÇÃO DE TALISCAS. AF_06/2014 (M2)</t>
    </r>
  </si>
  <si>
    <r>
      <rPr>
        <sz val="10"/>
        <rFont val="Calibri"/>
        <family val="2"/>
      </rPr>
      <t>ARGAMASSA   TRAÇO   1:3   (EM   VOLUME   DE   CIMENTO   E   AREIA  GROSSA
ÚMIDA)   PARA   CHAPISCO   CONVENCIONAL,   PREPARO   MECÂNICO   COM BETONEIRA 400 L. AF_08/2019</t>
    </r>
  </si>
  <si>
    <r>
      <rPr>
        <b/>
        <sz val="10"/>
        <rFont val="Arial"/>
        <family val="2"/>
      </rPr>
      <t>12.2.1. 87879 - CHAPISCO APLICADO EM ALVENARIAS E ESTRUTURAS DE CONCRETO INTERNAS, COM COLHER DE PEDREIRO.
ARGAMASSA TRAÇO 1:3 COM PREPARO EM BETONEIRA 400L. AF_06/2014 (M2)</t>
    </r>
  </si>
  <si>
    <t>Rejunte colorido flexivel para revestimentos cerâmicos</t>
  </si>
  <si>
    <t>Argamassa industrializada Votomassa AC-II, ou similar</t>
  </si>
  <si>
    <r>
      <rPr>
        <sz val="10"/>
        <rFont val="Calibri"/>
        <family val="2"/>
      </rPr>
      <t>PISO PODOTATIL DE CONCRETO - DIRECIONAL E ALERTA, *40 X 40 X 2,5* CM
(UN)</t>
    </r>
  </si>
  <si>
    <t>12.1.15. 12039 - PISO PODOTATIL DE CONCRETO - DIRECIONAL E ALERTA, *40 X 40 X 2,5* CM (M2)</t>
  </si>
  <si>
    <r>
      <rPr>
        <sz val="10"/>
        <rFont val="Calibri"/>
        <family val="2"/>
      </rPr>
      <t>CORTADORA DE PISO COM MOTOR 4 TEMPOS A GASOLINA, POTÊNCIA DE
13   HP,   COM   DISCO   DE   CORTE   DIAMANTADO    SEGMENTADO   PARA CONCRETO,  DIÂMETRO  DE  350  MM, FURO  DE 1"  (14 X  1") -  CHI  DIURNO. AF_08/2015</t>
    </r>
  </si>
  <si>
    <r>
      <rPr>
        <sz val="10"/>
        <rFont val="Calibri"/>
        <family val="2"/>
      </rPr>
      <t>CORTADORA DE PISO COM MOTOR 4 TEMPOS A GASOLINA, POTÊNCIA DE
13   HP,   COM   DISCO   DE   CORTE   DIAMANTADO    SEGMENTADO   PARA CONCRETO, DIÂMETRO  DE 350 MM, FURO DE 1" (14 X 1") -  CHP DIURNO. AF_08/2015</t>
    </r>
  </si>
  <si>
    <r>
      <rPr>
        <sz val="10"/>
        <rFont val="Calibri"/>
        <family val="2"/>
      </rPr>
      <t>PLACA  VIBRATÓRIA  REVERSÍVEL  COM  MOTOR  4  TEMPOS  A  GASOLINA,
FORÇA CENTRÍFUGA DE 25 KN (2500 KGF), POTÊNCIA 5,5 CV - CHI DIURNO. AF_08/2015</t>
    </r>
  </si>
  <si>
    <r>
      <rPr>
        <sz val="10"/>
        <rFont val="Calibri"/>
        <family val="2"/>
      </rPr>
      <t>PLACA  VIBRATÓRIA  REVERSÍVEL  COM  MOTOR  4  TEMPOS  A  GASOLINA,
FORÇA CENTRÍFUGA DE 25 KN (2500 KGF), POTÊNCIA 5,5 CV - CHP DIURNO. AF_08/2015</t>
    </r>
  </si>
  <si>
    <t>CALCETEIRO COM ENCARGOS COMPLEMENTARES</t>
  </si>
  <si>
    <t>BLOQUETE/PISO   INTERTRAVADO   DE   CONCRETO   -   MODELO   ONDA/16 FACES/RETANGULAR/TIJOLINHO/PAVER/HOLANDES/PARALELEPIPEDO,     20 CM X 10 CM, E = 6 CM, RESISTENCIA DE 35 MPA (NBR 9781), COR NATURAL</t>
  </si>
  <si>
    <t>PO DE PEDRA (POSTO PEDREIRA/FORNECEDOR, SEM FRETE)</t>
  </si>
  <si>
    <r>
      <rPr>
        <b/>
        <sz val="10"/>
        <rFont val="Arial"/>
        <family val="2"/>
      </rPr>
      <t>12.1.14. 92396 - EXECUÇÃO DE PASSEIO EM PISO INTERTRAVADO PARA FLUXO DE PESSOAS, COM BLOCO RETANGULAR COR
NATURAL DE 20 X 10 CM, ESPESSURA 6 CM. AF_12/2015 (M2)</t>
    </r>
  </si>
  <si>
    <t>chi</t>
  </si>
  <si>
    <r>
      <rPr>
        <sz val="10"/>
        <rFont val="Calibri"/>
        <family val="2"/>
      </rPr>
      <t>Polidora de piso (politriz), peso de 100kg, diâmetro 450 mm, motor elétrico,
potência 4 hp - chi diurno. af_09/2016</t>
    </r>
  </si>
  <si>
    <t>S95277S</t>
  </si>
  <si>
    <t>chp</t>
  </si>
  <si>
    <r>
      <rPr>
        <sz val="10"/>
        <rFont val="Calibri"/>
        <family val="2"/>
      </rPr>
      <t>Polidora de piso (politriz), peso de 100kg, diâmetro 450 mm, motor elétrico,
potência 4 hp - chp diurno. af_09/2016</t>
    </r>
  </si>
  <si>
    <t>S95276S</t>
  </si>
  <si>
    <t>Pedreiro com encargos complementares</t>
  </si>
  <si>
    <t>S88309S</t>
  </si>
  <si>
    <t>Argamassa  traço  1:3  (em  volume  de  cimento  e  areia  média  úmida)  para contrapiso, preparo mecânico com betoneira 400 l. af_08/2019</t>
  </si>
  <si>
    <t>S87298S</t>
  </si>
  <si>
    <r>
      <rPr>
        <sz val="10"/>
        <rFont val="Calibri"/>
        <family val="2"/>
      </rPr>
      <t>Granilha/  grana/  pedrisco  ou  agregado  em  marmore/  granito/  quartzo  e
calcario, preto, cinza, palha ou branco</t>
    </r>
  </si>
  <si>
    <t>I04824S</t>
  </si>
  <si>
    <r>
      <rPr>
        <sz val="10"/>
        <rFont val="Calibri"/>
        <family val="2"/>
      </rPr>
      <t>Junta  plastica  de  dilatacao  para  pisos,  cor  cinza,  17  x  3  mm  (altura  x
espessura)</t>
    </r>
  </si>
  <si>
    <t>I03671S</t>
  </si>
  <si>
    <t>12.1.13. S101752S - Piso em granilite, marmorite ou granitina em ambientes internos. af_09/2020 (m2)</t>
  </si>
  <si>
    <t>RODAPE INVERTIDO DE ALUMINIO COM PINTURA ELETROSTATICA</t>
  </si>
  <si>
    <t>I008366</t>
  </si>
  <si>
    <t>12.1.12. 130310 - RODAPE ALUMINIO PARA PISO  (M)</t>
  </si>
  <si>
    <t>ARGAMASSA PRONTA FERMA QUARTZOLIT PARA GRANITOS 4kg/m2</t>
  </si>
  <si>
    <t>I006523</t>
  </si>
  <si>
    <t>12.1.11. 170104 - GRANITO PRETO SAO GABRIEL  (M2)</t>
  </si>
  <si>
    <t>12.1.10. COMPOSIÇÃO - Testeira antiderrapante para piso vinílico (M)</t>
  </si>
  <si>
    <t>12.1.9. COMPOSIÇÃO - Rodapé em poliestireno branco com 16mm x 15cm (M)</t>
  </si>
  <si>
    <t>TINTA PARA PINTURA PISOS/TELHADOS NOVACOR</t>
  </si>
  <si>
    <t>I043933</t>
  </si>
  <si>
    <t>12.1.8. 180028 - PINTURA DE PISOS CIMENTADOS COM TINTA COR AZUL (M2)</t>
  </si>
  <si>
    <r>
      <rPr>
        <b/>
        <sz val="10"/>
        <rFont val="Arial"/>
        <family val="2"/>
      </rPr>
      <t>12.1.7. S03724 - Demarcação de pavimentos com pintura de 1 demão de resina acrílica, e aplicação de micro-esferas para sinalização
horizontal (Estacionamentos, faixas de pedrestres, etc.) (m2)</t>
    </r>
  </si>
  <si>
    <r>
      <rPr>
        <sz val="10"/>
        <rFont val="Calibri"/>
        <family val="2"/>
      </rPr>
      <t>PLACA  VIBRATÓRIA  REVERSÍVEL  COM  MOTOR  4  TEMPOS  A  GASOLINA, FORÇA CENTRÍFUGA DE 25 KN (2500 KGF), POTÊNCIA 5,5 CV - CHI DIURNO.
AF_08/2015</t>
    </r>
  </si>
  <si>
    <r>
      <rPr>
        <sz val="10"/>
        <rFont val="Calibri"/>
        <family val="2"/>
      </rPr>
      <t>PLACA  VIBRATÓRIA  REVERSÍVEL  COM  MOTOR  4  TEMPOS  A  GASOLINA, FORÇA CENTRÍFUGA DE 25 KN (2500 KGF), POTÊNCIA 5,5 CV - CHP DIURNO.
AF_08/2015</t>
    </r>
  </si>
  <si>
    <t>BLOQUETE/PISO   INTERTRAVADO   DE   CONCRETO   -   MODELO   ONDA/16 FACES/RETANGULAR/TIJOLINHO/PAVER/HOLANDES/PARALELEPIPEDO,   *22 CM X 11* CM, E = 8 CM, RESISTENCIA DE 35 MPA (NBR 9781), COR NATURAL</t>
  </si>
  <si>
    <r>
      <rPr>
        <b/>
        <sz val="10"/>
        <rFont val="Arial"/>
        <family val="2"/>
      </rPr>
      <t>12.1.6. 92398 - EXECUÇÃO DE PÁTIO/ESTACIONAMENTO EM PISO INTERTRAVADO, COM BLOCO RETANGULAR COR NATURAL DE 20
X 10 CM, ESPESSURA 8 CM. AF_12/2015 (M2)</t>
    </r>
  </si>
  <si>
    <t>12.1.5. 171887 - CAMADA DE BLOQUEI(COLCHAO DE AREIA) P/ ASSENTAMENTO DE PISO (M3)</t>
  </si>
  <si>
    <t>12.1.4. COMPOSIÇÃO - Piso vinílico madeirado clipado (m2)</t>
  </si>
  <si>
    <t>Azulejista ou ladrilhista com encargos complementares</t>
  </si>
  <si>
    <t>S88256S</t>
  </si>
  <si>
    <t>Piso porcelanato, borda reta, extra, formato maior que 2025cm2</t>
  </si>
  <si>
    <t>I38195S</t>
  </si>
  <si>
    <t>Argamassa colante tipo ac iii</t>
  </si>
  <si>
    <t>I37595S</t>
  </si>
  <si>
    <t>Rejunte cimenticio, qualquer cor</t>
  </si>
  <si>
    <t>I34357S</t>
  </si>
  <si>
    <t>12.1.3. S87263S - Revestimento cerâmico para piso com placas tipo porcelanato de dimensões 60x60 cm . af_06/2014 (m2)</t>
  </si>
  <si>
    <r>
      <rPr>
        <sz val="10"/>
        <rFont val="Calibri"/>
        <family val="2"/>
      </rPr>
      <t>CARPETE DE NYLON EM MANTA PARA TRAFEGO COMERCIAL PESADO, E = 9
A 10 MM (INSTALADO)</t>
    </r>
  </si>
  <si>
    <t>12.1.2. 101745 - PISO TÊXTIL (CARPETE) EM MANTA (ROLO) E = 9 A 10 MM. AF_09/2020 (M2)</t>
  </si>
  <si>
    <r>
      <rPr>
        <sz val="10"/>
        <rFont val="Calibri"/>
        <family val="2"/>
      </rPr>
      <t>CONCRETO  MAGRO  PARA  LASTRO,  TRAÇO  1:4,5:4,5  (EM  MASSA  SECA  DE CIMENTO/ AREIA MÉDIA/ BRITA 1) - PREPARO MECÂNICO COM BETONEIRA
600 L. AF_05/2021</t>
    </r>
  </si>
  <si>
    <r>
      <rPr>
        <b/>
        <sz val="10"/>
        <rFont val="Arial"/>
        <family val="2"/>
      </rPr>
      <t>12.1.1. 95241 - LASTRO DE CONCRETO MAGRO, APLICADO EM PISOS, LAJES SOBRE SOLO OU RADIERS, ESPESSURA DE 5 CM.
AF_07/2016 (M2)</t>
    </r>
  </si>
  <si>
    <t>ELETRICISTA COM ENCARGOS COMPLEMENTARES</t>
  </si>
  <si>
    <t>AUXILIAR DE ELETRICISTA COM ENCARGOS COMPLEMENTARES</t>
  </si>
  <si>
    <t>CONDULETE EM PVC, TIPO "X", SEM TAMPA, DE 1/2"</t>
  </si>
  <si>
    <t>BUCHA DE NYLON SEM ABA S6, COM PARAFUSO DE 4,20 X 40 MM EM ACO ZINCADO COM ROSCA SOBERBA, CABECA CHATA E FENDA PHILLIPS</t>
  </si>
  <si>
    <r>
      <rPr>
        <b/>
        <sz val="10"/>
        <rFont val="Arial"/>
        <family val="2"/>
      </rPr>
      <t>11.7.5. 95816 - CONDULETE DE PVC, TIPO X, PARA ELETRODUTO DE PVC SOLDÁVEL DN 20 MM (1/2''), APARENTE - FORNECIMENTO E
INSTALAÇÃO. AF_11/2016 (UN)</t>
    </r>
  </si>
  <si>
    <t>Encargos Complementares - Eletricista</t>
  </si>
  <si>
    <t>S10552</t>
  </si>
  <si>
    <t>Caixa de passagem 20x20x12cm, em chapa de aço galvanizado</t>
  </si>
  <si>
    <t>I00445</t>
  </si>
  <si>
    <t>Eletricista</t>
  </si>
  <si>
    <t>I02436S</t>
  </si>
  <si>
    <t>11.7.4. S00650 - Caixa de passagem 20x20x12cm, em chapa aço galvanizado, embutida (un)</t>
  </si>
  <si>
    <t>11.7.3. 9298 - Cabo coaxial rgc 75 ohms (m)</t>
  </si>
  <si>
    <t>PARABOLICA DIGITAL HD ANTENA COMPLETA MULTIPONTO 190cm IC</t>
  </si>
  <si>
    <t>I000642</t>
  </si>
  <si>
    <t>11.7.2. 068600 - ANTENA PARABOLICA PP200 MULTIPONTO+RP 600L PWS (UN)</t>
  </si>
  <si>
    <r>
      <rPr>
        <sz val="10"/>
        <rFont val="Calibri"/>
        <family val="2"/>
      </rPr>
      <t>TOMADA  PARA  ANTENA  DE  TV,  CABO  COAXIAL  DE  9  MM,  CONJUNTO
MONTADO PARA EMBUTIR 4" X 2" (PLACA + SUPORTE + MODULO)</t>
    </r>
  </si>
  <si>
    <t>11.7.1. 00038084 - TOMADA PARA ANTENA DE TV, CABO COAXIAL DE 9 MM, CONJUNTO MONTADO PARA EMBUTIR 4" X 2" (PLACA + SUPORTE + MODULO) (UN)</t>
  </si>
  <si>
    <r>
      <rPr>
        <sz val="10"/>
        <rFont val="Calibri"/>
        <family val="2"/>
      </rPr>
      <t>CURVA  90  GRAUS,  LONGA,  DE  PVC  RIGIDO  ROSCAVEL,  DE  3/4",  PARA
ELETRODUTO</t>
    </r>
  </si>
  <si>
    <r>
      <rPr>
        <b/>
        <sz val="10"/>
        <rFont val="Arial"/>
        <family val="2"/>
      </rPr>
      <t>11.6.11. 91890 - CURVA 90 GRAUS PARA ELETRODUTO, PVC, ROSCÁVEL, DN 25 MM (3/4"), PARA CIRCUITOS TERMINAIS, INSTALADA
EM FORRO - FORNECIMENTO E INSTALAÇÃO. AF_12/2015 (UN)</t>
    </r>
  </si>
  <si>
    <t>11.6.9. I006630 - CENTRAL ALARME WIFI ECP ALARD MAX, 8 SETORES, COM DISCADORA (UN)</t>
  </si>
  <si>
    <t>CONDULETE EM PVC, TIPO "X", SEM TAMPA, DE 3/4"</t>
  </si>
  <si>
    <r>
      <rPr>
        <b/>
        <sz val="10"/>
        <rFont val="Arial"/>
        <family val="2"/>
      </rPr>
      <t>11.6.8. 95817 - CONDULETE DE PVC, TIPO X, PARA ELETRODUTO DE PVC SOLDÁVEL DN 25 MM (3/4''), APARENTE - FORNECIMENTO E
INSTALAÇÃO. AF_11/2016 (UN)</t>
    </r>
  </si>
  <si>
    <t>Eletroduto de pvc rigido roscavel de 1/2 ", sem luva</t>
  </si>
  <si>
    <t>I02673S</t>
  </si>
  <si>
    <t>11.6.7. S00352 - Eletroduto de pvc rígido roscável, diâm = 20mm (1/2") (m)</t>
  </si>
  <si>
    <t>Eletroduto de pvc rigido roscavel de 3/4 ", sem luva</t>
  </si>
  <si>
    <t>I02674S</t>
  </si>
  <si>
    <t>11.6.6. S00353 - Eletroduto de pvc rígido roscável, diâm = 25mm (3/4") (m)</t>
  </si>
  <si>
    <r>
      <rPr>
        <sz val="10"/>
        <rFont val="Calibri"/>
        <family val="2"/>
      </rPr>
      <t>Reboco  especial  de  parede  2cm  com  argamassa  traço  t1  -  1:3  (cimento  /
areia)</t>
    </r>
  </si>
  <si>
    <t>S03317</t>
  </si>
  <si>
    <r>
      <rPr>
        <sz val="10"/>
        <rFont val="Calibri"/>
        <family val="2"/>
      </rPr>
      <t>Chapisco  em  parede  com  argamassa  traço  t1  -  1:3  (cimento  /  areia)  -
Revisado 08/2015</t>
    </r>
  </si>
  <si>
    <t>S03310</t>
  </si>
  <si>
    <r>
      <rPr>
        <sz val="10"/>
        <rFont val="Calibri"/>
        <family val="2"/>
      </rPr>
      <t>Escavação   manual   de   vala   ou   cava   em   material   de   1ª   categoria,
profundidade até 1,50m</t>
    </r>
  </si>
  <si>
    <t>S02497</t>
  </si>
  <si>
    <t>Alvenaria  tijolo  cerâmico  maciço  (5x9x19),  esp  =  0,09m   (singela),  com argamassa traço t5 - 1:2:8 (cimento / cal / areia) c/ junta de 2,0cm - R1</t>
  </si>
  <si>
    <t>S00155</t>
  </si>
  <si>
    <t>Aço  CA  -  50  Ø  6,3  a  12,5mm,  inclusive  corte,  dobragem,  montagem  e colocacao de ferragens nas formas, para superestruturas e fundações - R1</t>
  </si>
  <si>
    <t>S00140</t>
  </si>
  <si>
    <t>Concreto simples fabricado na obra, fck=15 mpa, lançado e adensado</t>
  </si>
  <si>
    <t>S00126</t>
  </si>
  <si>
    <t>Forma plana para fundações, em compensado resinado 12mm, 02 usos</t>
  </si>
  <si>
    <t>S00080</t>
  </si>
  <si>
    <t>11.6.5. S06386 - *Caixa de passagem cp1-060 (40x40x60cm) (un)</t>
  </si>
  <si>
    <t>11.6.3. I203050 - CENTRAL REPETIDORA DE SINAL ENDERECAVEL 24V ACDE-RS-A 1024 (UN)</t>
  </si>
  <si>
    <t>Avisador sonoro tipo sirene para incêndio (un)</t>
  </si>
  <si>
    <t>11.6.2. I11195 - Avisador sonoro tipo sirene para incêndio (un)</t>
  </si>
  <si>
    <r>
      <rPr>
        <sz val="10"/>
        <rFont val="Calibri"/>
        <family val="2"/>
      </rPr>
      <t>SENSOR   DE   PRESENCA   BIVOLT   DE   PAREDE   SEM   FOTOCELULA   PARA QUALQUER   TIPO   DE   LAMPADA   POTENCIA   MAXIMA   *1000*   W,   USO
INTERNO</t>
    </r>
  </si>
  <si>
    <t>11.6.1. 97596 - SENSOR DE PRESENÇA SEM FOTOCÉLULA, FIXAÇÃO EM PAREDE - FORNECIMENTO E INSTALAÇÃO. AF_02/2020 (UN)</t>
  </si>
  <si>
    <t>STRING BOX 1000V</t>
  </si>
  <si>
    <t>INS-993725</t>
  </si>
  <si>
    <t>GERAL</t>
  </si>
  <si>
    <t>11.5.6. COMP-55085261 - QUADRO DE PROTEÇÃO CC STRING BOX 1000V FORNECIMENTO E INSTALAÇÃO (UN )</t>
  </si>
  <si>
    <r>
      <rPr>
        <sz val="10"/>
        <rFont val="Calibri"/>
        <family val="2"/>
      </rPr>
      <t>FITA ISOLANTE ADESIVA ANTICHAMA, USO ATE 750 V, EM ROLO DE 19 MM
X 5 M</t>
    </r>
  </si>
  <si>
    <r>
      <rPr>
        <sz val="10"/>
        <rFont val="Calibri"/>
        <family val="2"/>
      </rPr>
      <t>CABO   DE   COBRE,   FLEXIVEL,   CLASSE   4   OU   5,   ISOLACAO   EM   PVC/A, ANTICHAMA    BWF-B,    COBERTURA    PVC-ST1,    ANTICHAMA    BWF-B,    1
CONDUTOR, 0,6/1 KV, SECAO NOMINAL 6 MM2</t>
    </r>
  </si>
  <si>
    <r>
      <rPr>
        <b/>
        <sz val="10"/>
        <rFont val="Arial"/>
        <family val="2"/>
      </rPr>
      <t>11.5.5. 91931 - CABO DE COBRE FLEXÍVEL ISOLADO, 6 MM², ANTI-CHAMA 0,6/1,0 KV, PARA CIRCUITOS TERMINAIS - FORNECIMENTO
E INSTALAÇÃO. AF_12/2015 (M)</t>
    </r>
  </si>
  <si>
    <t>INVERSOR SOLAR TRIFASICO 380W 50KW</t>
  </si>
  <si>
    <t>INS-845760</t>
  </si>
  <si>
    <t>11.5.4. COMP-66568547 - INVERSOR SOLAR TRIFÁSICO 50KW 380V FORNECIMENTO E INSTALAÇÃO (Un)</t>
  </si>
  <si>
    <t>INVERSOR SOLAR 3F 33KW 380V</t>
  </si>
  <si>
    <t>INS-248591</t>
  </si>
  <si>
    <t>11.5.3. COMP-75631566 - INVERSOR SOLAR TRIFÁSICO 33KW PRO TL OUTD. FORNECIMENTO E INSTALAÇÃO. (Un)</t>
  </si>
  <si>
    <t>INVERSOR SOLAR TRIFASICO 30KW 380V COM WIFI</t>
  </si>
  <si>
    <t>INS-458252</t>
  </si>
  <si>
    <t>11.5.2. COMP-63034689 - INVERSOR SOLAR TRIFASICO 30KW 380V FORNECIMENTO E INSTALAÇÃO (Un)</t>
  </si>
  <si>
    <t>PLACA SOLAR 540W 196X99CM</t>
  </si>
  <si>
    <t>INS-729043</t>
  </si>
  <si>
    <t>11.5.1. COMP-62331066 - PLACA SOLAR 196 x 99 CM 540W (Un)</t>
  </si>
  <si>
    <t>11.4.23. 88247 - AUXILIAR DE ELETRICISTA COM ENCARGOS COMPLEMENTARES PARA INSTALAR GRUPO GERADOR (H)</t>
  </si>
  <si>
    <t>11.4.22. 88264 - ELETRICISTA COM ENCARGOS COMPLEMENTARES PARA INSTALAR GRUPO GERADOR (H)</t>
  </si>
  <si>
    <r>
      <rPr>
        <b/>
        <sz val="10"/>
        <rFont val="Arial"/>
        <family val="2"/>
      </rPr>
      <t>11.4.21. 00039585 - GRUPO GERADOR DIESEL, COM CARENAGEM, POTENCIA STANDART ENTRE 100 E 110 KVA, VELOCIDADE DE
1800 RPM, FREQUENCIA DE 60 HZ (UN)</t>
    </r>
  </si>
  <si>
    <t>Cabo de cobre nú 50 mm2 - 1/0 AWG</t>
  </si>
  <si>
    <t>I02694</t>
  </si>
  <si>
    <t>11.4.20. S08082 - Cabo de cobre nú 50 mm2 - fornecimento e assentamento (2,27m/kg) (kg)</t>
  </si>
  <si>
    <t>CURVA    90    GRAUS,    PARA    ELETRODUTO,    EM    ACO    GALVANIZADO ELETROLITICO, DIAMETRO DE 65 MM (2 1/2")</t>
  </si>
  <si>
    <r>
      <rPr>
        <sz val="10"/>
        <rFont val="Calibri"/>
        <family val="2"/>
      </rPr>
      <t>ENCANADOR       OU       BOMBEIRO       HIDRÁULICO       COM       ENCARGOS
COMPLEMENTARES</t>
    </r>
  </si>
  <si>
    <t>11.4.19. 00002619 - CURVA 90 GRAUS, PARA ELETRODUTO, EM ACO GALVANIZADO ELETROLITICO, DIAMETRO DE 65 MM (2 1/2") (UN)</t>
  </si>
  <si>
    <r>
      <rPr>
        <sz val="10"/>
        <rFont val="Calibri"/>
        <family val="2"/>
      </rPr>
      <t>TUBO  ACO  GALVANIZADO  COM  COSTURA,  CLASSE  MEDIA,  DN  2.1/2",  E  =
*3,65* MM, PESO *6,51* KG/M (NBR 5580)</t>
    </r>
  </si>
  <si>
    <t>11.4.18. 92336 - ELETRODUTO DE AÇO GALVANIZADO 2. 1/2'' (m)</t>
  </si>
  <si>
    <t>11.4.17. 00043132 - ARAME RECOZIDO 16 BWG, D = 1,65 MM (0,016 KG/M) OU 18 BWG, D = 1,25 MM (0,01 KG/M) (KG)</t>
  </si>
  <si>
    <t>Conector p/ haste de aterramento 5/8"</t>
  </si>
  <si>
    <t>I00664</t>
  </si>
  <si>
    <t>11.4.16. S00681 - Conector para haste de aterramento 5/8" - fornecimento (un)</t>
  </si>
  <si>
    <t>TAMPA FERRO FUNDIDO 300mm PARA TEL550/552</t>
  </si>
  <si>
    <t>I077115</t>
  </si>
  <si>
    <t>11.4.15. 078032 - TAMPA DE FERRO FUNDIDO 300MM PARA CAIXA DE ATERRAMENTO (UN)</t>
  </si>
  <si>
    <r>
      <rPr>
        <sz val="10"/>
        <rFont val="Calibri"/>
        <family val="2"/>
      </rPr>
      <t>PREPARO  DE  FUNDO  DE  VALA  COM  LARGURA  MENOR  QUE  1,5  M,  COM
CAMADA DE AREIA, LANÇAMENTO MANUAL. AF_08/2020</t>
    </r>
  </si>
  <si>
    <r>
      <rPr>
        <sz val="10"/>
        <rFont val="Calibri"/>
        <family val="2"/>
      </rPr>
      <t>CAIXA  INSPECAO  EM  POLIETILENO  PARA  ATERRAMENTO  E  PARA  RAIOS
DIAMETRO = 300 MM</t>
    </r>
  </si>
  <si>
    <r>
      <rPr>
        <b/>
        <sz val="10"/>
        <rFont val="Arial"/>
        <family val="2"/>
      </rPr>
      <t>11.4.14. 98111 - CAIXA DE INSPEÇÃO PARA ATERRAMENTO, CIRCULAR, EM POLIETILENO, DIÂMETRO INTERNO = 0,3 M. AF_12/2020
(UN)</t>
    </r>
  </si>
  <si>
    <r>
      <rPr>
        <sz val="10"/>
        <rFont val="Calibri"/>
        <family val="2"/>
      </rPr>
      <t>!em processo de desativacao! haste de aterramento em aco com 3,00 m de comprimento  e  dn  =  5/8",  revestida  com  baixa  camada  de  cobre,  sem
conector</t>
    </r>
  </si>
  <si>
    <t>I03379S</t>
  </si>
  <si>
    <t>11.4.13. S02887 - Fornecimento e instalação de haste cobreada copperweld p/ aterramento 5/8" x 3,00m, com conector (un)</t>
  </si>
  <si>
    <r>
      <rPr>
        <sz val="10"/>
        <rFont val="Calibri"/>
        <family val="2"/>
      </rPr>
      <t>ISOLADOR  DE  PORCELANA,  TIPO  ROLDANA,  DIMENSOES  DE  *72*  X  *72*
MM, PARA USO EM BAIXA TENSAO</t>
    </r>
  </si>
  <si>
    <t>11.4.12. 101548 - ISOLADOR, TIPO ROLDANA, PARA BAIXA TENSÃO - FORNECIMENTO E INSTALAÇÃO. AF_07/2020 (UN)</t>
  </si>
  <si>
    <t>PORCA ZINCADA, SEXTAVADA, DIAMETRO 1/4"</t>
  </si>
  <si>
    <t>VERGALHAO ZINCADO ROSCA TOTAL, 1/4 " (6,3 MM)</t>
  </si>
  <si>
    <r>
      <rPr>
        <sz val="10"/>
        <rFont val="Calibri"/>
        <family val="2"/>
      </rPr>
      <t>ARRUELA  LISA,  REDONDA,  DE  LATAO  POLIDO,  DIAMETRO  NOMINAL  5/8", DIAMETRO EXTERNO = 34 MM, DIAMETRO DO FURO = 17 MM, ESPESSURA
= *2,5* MM</t>
    </r>
  </si>
  <si>
    <r>
      <rPr>
        <sz val="10"/>
        <rFont val="Calibri"/>
        <family val="2"/>
      </rPr>
      <t>ARMACAO  VERTICAL  COM  HASTE  E  CONTRA-PINO,  EM  CHAPA  DE  ACO
GALVANIZADO 3/16", COM 1 ESTRIBO E 1 ISOLADOR</t>
    </r>
  </si>
  <si>
    <t>11.4.11. 101538 - ARMAÇÃO SECUNDÁRIA, COM 1 ESTRIBO E 1 ISOLADOR - FORNECIMENTO E INSTALAÇÃO. AF_07/2020 (UN)</t>
  </si>
  <si>
    <r>
      <rPr>
        <sz val="10"/>
        <rFont val="Calibri"/>
        <family val="2"/>
      </rPr>
      <t>Caixa  de  medição  direta  até  200A  confeccionada  em  chapa  galvanizada  e
pintada eletrostaticamente  d=100 x 60 x 15cm</t>
    </r>
  </si>
  <si>
    <t>I11090</t>
  </si>
  <si>
    <r>
      <rPr>
        <b/>
        <sz val="10"/>
        <rFont val="Arial"/>
        <family val="2"/>
      </rPr>
      <t>11.4.10. S10311 - Caixa de medição direta até 200A confeccionada em chapa galvanizada e pintada eletrostaticamente d=100 x 60 x 15cm
(un)</t>
    </r>
  </si>
  <si>
    <r>
      <rPr>
        <sz val="10"/>
        <rFont val="Calibri"/>
        <family val="2"/>
      </rPr>
      <t>CONCRETO  MAGRO  PARA  LASTRO,  TRAÇO  1:4,5:4,5  (EM  MASSA  SECA  DE CIMENTO/ AREIA MÉDIA/ BRITA 1) - PREPARO MECÂNICO COM BETONEIRA
400 L. AF_05/2021</t>
    </r>
  </si>
  <si>
    <r>
      <rPr>
        <sz val="10"/>
        <rFont val="Calibri"/>
        <family val="2"/>
      </rPr>
      <t>GUINDAUTO   HIDRÁULICO,   CAPACIDADE   MÁXIMA   DE   CARGA   6200   KG, MOMENTO MÁXIMO DE CARGA 11,7 TM, ALCANCE MÁXIMO HORIZONTAL 9,70 M, INCLUSIVE CAMINHÃO TOCO PBT 16.000 KG, POTÊNCIA DE 189 CV -
CHP DIURNO. AF_06/2014</t>
    </r>
  </si>
  <si>
    <t>CABO DE COBRE NU 35 MM2 MEIO-DURO</t>
  </si>
  <si>
    <r>
      <rPr>
        <b/>
        <sz val="10"/>
        <rFont val="Arial"/>
        <family val="2"/>
      </rPr>
      <t>11.4.9. 100612 - ASSENTAMENTO DE POSTE DE CONCRETO COM COMPRIMENTO NOMINAL DE 11 M, CARGA NOMINAL DE 600 DAN,
ENGASTAMENTO BASE CONCRETADA COM 1 M DE CONCRETO E 0,7 M DE SOLO (NÃO INCLUI FORNECIMENTO). AF_11/2019 (UN)</t>
    </r>
  </si>
  <si>
    <t>Para raios tipo polimérico 15kv - 12ka</t>
  </si>
  <si>
    <t>11.4.8. 12876 - Fornecimento e instalação de Para raios tipo polimérico 15kv - 12ka (UN)</t>
  </si>
  <si>
    <r>
      <rPr>
        <sz val="10"/>
        <rFont val="Calibri"/>
        <family val="2"/>
      </rPr>
      <t>SUPORTE  EM  ACO  GALVANIZADO  PARA  TRANSFORMADOR  PARA  POSTE
DUPLO T 185 X 95 MM, CHAPA DE 5/16"</t>
    </r>
  </si>
  <si>
    <r>
      <rPr>
        <b/>
        <sz val="10"/>
        <rFont val="Arial"/>
        <family val="2"/>
      </rPr>
      <t>11.4.7. 102110 - SUPORTE PARA TRANSFORMADOR EM POSTE DE CONCRETO DUPLO T - FORNECIMENTO E INSTALAÇÃO.
AF_12/2020 (UN)</t>
    </r>
  </si>
  <si>
    <t>Cruzeta em concreto armado, retangular, 1900mm</t>
  </si>
  <si>
    <t>I00711</t>
  </si>
  <si>
    <t>11.4.6. S02862 - Fornecimento de cruzeta de concreto retangular 1900mm (un)</t>
  </si>
  <si>
    <t>Parafuso cabeça quadrada 16 x 400mm</t>
  </si>
  <si>
    <t>I01683</t>
  </si>
  <si>
    <t>11.4.5. S02917 - Fornecimento de parafuso cabeça quadrada 16 x 400mm (un)</t>
  </si>
  <si>
    <t>11.4.4. 00000402 - GANCHO OLHAL EM ACO GALVANIZADO, ESPESSURA 16MM, ABERTURA 21MM (UN)</t>
  </si>
  <si>
    <t>Isolador pino vidro multi-corpo p/ 15kv</t>
  </si>
  <si>
    <t>11.4.3.3467 - Isolador polimérico tipo ancoragem - classe de tensão 15 KV (un)</t>
  </si>
  <si>
    <t>ALCA   PREFORMADA   DE   DISTRIBUICAO,   EM   ACO   GALVANIZADO,   PARA CONDUTORES DE ALUMINIO AWG 1/0 (CAA 6/1 OU CA 7 FIOS)</t>
  </si>
  <si>
    <r>
      <rPr>
        <b/>
        <sz val="10"/>
        <rFont val="Arial"/>
        <family val="2"/>
      </rPr>
      <t>11.4.2. 101553 - ALÇA PREFORMADA DE DISTRIBUIÇÃO, EM AÇO GALVANIZADO, AWG 1 - FORNECIMENTO E INSTALAÇÃO.
AF_07/2020 (UN)</t>
    </r>
  </si>
  <si>
    <r>
      <rPr>
        <sz val="10"/>
        <rFont val="Calibri"/>
        <family val="2"/>
      </rPr>
      <t>TRANSFORMADOR  TRIFASICO  DE  DISTRIBUICAO,  POTENCIA  DE  112,5  KVA,
TENSAO NOMINAL DE 15 KV, TENSAO SECUNDARIA DE 220/127V, EM OLEO ISOLANTE TIPO MINERAL</t>
    </r>
  </si>
  <si>
    <r>
      <rPr>
        <b/>
        <sz val="10"/>
        <rFont val="Arial"/>
        <family val="2"/>
      </rPr>
      <t>11.4.1. 102105 - TRANSFORMADOR DE DISTRIBUIÇÃO, 112,5 KVA, TRIFÁSICO, 60 HZ, CLASSE 15 KV, IMERSO EM ÓLEO MINERAL,
INSTALAÇÃO EM POSTE (NÃO INCLUSO SUPORTE) - FORNECIMENTO E INSTALAÇÃO. AF_12/2020 (UN)</t>
    </r>
  </si>
  <si>
    <t>Haste de aterramento galvanizada a fogo 3/8" x 3,45m (RE-BAR) TEL-760</t>
  </si>
  <si>
    <t>I07863</t>
  </si>
  <si>
    <r>
      <rPr>
        <b/>
        <sz val="10"/>
        <rFont val="Arial"/>
        <family val="2"/>
      </rPr>
      <t>11.3.6. S07903 - Fornecimento e instalação de haste de aterramento galvanizada a fogo 3/8"x3,45m (RE-BAR) TEL-760, exclusive clips
(un)</t>
    </r>
  </si>
  <si>
    <t>Clips 3/8" , p/haste de aterramento galvanizada, ref:TEL-5238</t>
  </si>
  <si>
    <t>I07864</t>
  </si>
  <si>
    <t>11.3.5. S07904 - Clips 3/8" para haste de aterramento galvanizada ref:TEL-5238 - Rev - 02 (un)</t>
  </si>
  <si>
    <r>
      <rPr>
        <b/>
        <sz val="10"/>
        <rFont val="Arial"/>
        <family val="2"/>
      </rPr>
      <t>11.3.4. 00001562 - CONECTOR METALICO TIPO PARAFUSO FENDIDO (SPLIT BOLT), COM SEPARADOR DE CABOS BIMETALICOS, PARA
CABOS ATE 50 MM2 (UN)</t>
    </r>
  </si>
  <si>
    <r>
      <rPr>
        <sz val="10"/>
        <rFont val="Calibri"/>
        <family val="2"/>
      </rPr>
      <t>PARA-RAIOS   TIPO   FRANKLIN   350   MM,   EM   LATAO   CROMADO,   DUAS DESCIDAS,    PARA    PROTECAO    DE    EDIFICACOES    CONTRA    DESCARGAS
ATMOSFERICAS</t>
    </r>
  </si>
  <si>
    <t>11.3.3. 96989 - CAPTOR TIPO FRANKLIN PARA SPDA - FORNECIMENTO E INSTALAÇÃO. AF_12/2017 (UN)</t>
  </si>
  <si>
    <r>
      <rPr>
        <sz val="10"/>
        <rFont val="Calibri"/>
        <family val="2"/>
      </rPr>
      <t>SUPORTE  ISOLADOR  PARA  CORDOALHA  DE  COBRE  -  FORNECIMENTO  E
INSTALAÇÃO. AF_12/2017</t>
    </r>
  </si>
  <si>
    <r>
      <rPr>
        <b/>
        <sz val="10"/>
        <rFont val="Arial"/>
        <family val="2"/>
      </rPr>
      <t>11.3.2. 96973 - CORDOALHA DE COBRE NU 35 MM², NÃO ENTERRADA, COM ISOLADOR - FORNECIMENTO E INSTALAÇÃO. AF_12/2017
(M)</t>
    </r>
  </si>
  <si>
    <r>
      <rPr>
        <sz val="10"/>
        <rFont val="Calibri"/>
        <family val="2"/>
      </rPr>
      <t>Caixa   de   equalização   p/aterramento   20x20x10cm   de   sobrepor   p/11
terminais de pressão c/barramento (pára-raio)</t>
    </r>
  </si>
  <si>
    <t>11.3.1. 9051 - Caixa de equalização p/aterramento 20x20x10cm de sobrepor p/11 terminais de pressão c/barramento (pára-raio) (un)</t>
  </si>
  <si>
    <t>Detector portal de alta sensibilidadede ref. as360t da mineoro ou similar</t>
  </si>
  <si>
    <t>11.2.76. 1843 - PORTA DETECTORA DE METAL FORNECIMENTO E INSTALADA (UN)</t>
  </si>
  <si>
    <t>I12617</t>
  </si>
  <si>
    <t>11.2.75. S11752 - Cabo balanceado 2 x 0,30mm (para microfone) (m)</t>
  </si>
  <si>
    <t>CABO DE PAR TRANCADO UTP, 4 PARES, CATEGORIA 6</t>
  </si>
  <si>
    <r>
      <rPr>
        <b/>
        <sz val="10"/>
        <rFont val="Arial"/>
        <family val="2"/>
      </rPr>
      <t>11.2.74. 98297 - CABO ELETRÔNICO CATEGORIA 6, INSTALADO EM EDIFICAÇÃO INSTITUCIONAL - FORNECIMENTO E INSTALAÇÃO.
AF_11/2019 (M)</t>
    </r>
  </si>
  <si>
    <t>CABO TELEFONICO CI 50, 30 PARES, USO INTERNO</t>
  </si>
  <si>
    <r>
      <rPr>
        <b/>
        <sz val="10"/>
        <rFont val="Arial"/>
        <family val="2"/>
      </rPr>
      <t>11.2.73. 98269 - CABO TELEFÔNICO CI-50 30 PARES INSTALADO EM ENTRADA DE EDIFICAÇÃO - FORNECIMENTO E INSTALAÇÃO.
AF_11/2019 (M)</t>
    </r>
  </si>
  <si>
    <t>Caixa de passagem, em pvc, de 4" x 2", para eletroduto flexivel corrugado</t>
  </si>
  <si>
    <t>I01872S</t>
  </si>
  <si>
    <t>I13693</t>
  </si>
  <si>
    <t>11.2.72. S12937 - Tomada dupla para lógica no piso, metal, RJ45 (un)</t>
  </si>
  <si>
    <t>11.2.71. 00039607 - PATCH CORD, CATEGORIA 6, EXTENSAO DE 2,50 M (UN)</t>
  </si>
  <si>
    <t>11.2.70. I13768 - Conector P10 Macho (un)</t>
  </si>
  <si>
    <t>RACK - BANDEJA/PRATELEIRA 400mm FIXA 4 PONTOS RACK SERVIDOR 19"</t>
  </si>
  <si>
    <t>I087305</t>
  </si>
  <si>
    <t>11.2.69. 062706 - BANDEJA/PRATELEIRA 400MM FIXA 4 PONTOS RACK SERVIDOR 19" (UN)</t>
  </si>
  <si>
    <t>Encargos Complementares - Cabista</t>
  </si>
  <si>
    <t>S10592</t>
  </si>
  <si>
    <t>I13246</t>
  </si>
  <si>
    <t>Técnico em informática - 40h - Rev 02</t>
  </si>
  <si>
    <t>I06698</t>
  </si>
  <si>
    <t>Cabista para instalação telefônica</t>
  </si>
  <si>
    <t>I00049</t>
  </si>
  <si>
    <t>11.2.68. S12396 - Amplificador de Potência 1300w 4 Ohms - OP 7600 Oneal ou similar (un)</t>
  </si>
  <si>
    <t>Rack fechado piso 19" x 12u x 450mm</t>
  </si>
  <si>
    <t>I06762</t>
  </si>
  <si>
    <t>11.2.67. S08682 - Fornecimento e instalação de rack de piso 19" x 12u x 450mm (un)</t>
  </si>
  <si>
    <t>SONOFLETOR 30W</t>
  </si>
  <si>
    <t>INS-670241</t>
  </si>
  <si>
    <t>11.2.66. COMP-00758799 - SONOFLETOR 30W FORNECIMENTO E INSTALAÇÃO (un)</t>
  </si>
  <si>
    <t>NVR 24 CANAIS STAND ALONE FULL HD</t>
  </si>
  <si>
    <t>INS-588528</t>
  </si>
  <si>
    <t>11.2.65. COMP-41489552 - NVR 24 CANAIS FULL HD STAND ALONE. FORNECIMENTO E INSTALAÇÃO. (UN)</t>
  </si>
  <si>
    <r>
      <rPr>
        <b/>
        <sz val="10"/>
        <rFont val="Arial"/>
        <family val="2"/>
      </rPr>
      <t>11.2.64. 95817 - CONDULETE DE PVC, TIPO X, PARA ELETRODUTO DE PVC SOLDÁVEL DN 25 MM (3/4''), APARENTE - FORNECIMENTO
E INSTALAÇÃO. AF_11/2016 (UN)</t>
    </r>
  </si>
  <si>
    <t>Caixa   de   passagem/   luz   /   telefonia,   de   embutir,    em   chapa   de   aco galvanizado, dimensoes 60 x 60 x *12* cm (padrao concessionaria local)</t>
  </si>
  <si>
    <t>I11253S</t>
  </si>
  <si>
    <t>11.2.63. S00505 - Distribuidor geral padrão telebrás dimensões 0,60 x 0,60 x 0,12m (un)</t>
  </si>
  <si>
    <t>Saída para perfilado 38x38mm (ref. mopa ou similar)</t>
  </si>
  <si>
    <t>I13378</t>
  </si>
  <si>
    <t>11.2.62. S12578 - Saída para perfilado 38x38mm (mopa ou similar) (un)</t>
  </si>
  <si>
    <t>Tê horizontal 100 x 100mm para eletrocalha metálica (ref. Mopa ou similar)</t>
  </si>
  <si>
    <t>I04096</t>
  </si>
  <si>
    <t>11.2.61. S08687 - Tê horizontal 100 x 100 mm para eletrocalha metálica (ref. Mopa ou similar) (un)</t>
  </si>
  <si>
    <t>LUVA EM PVC RIGIDO ROSCAVEL, DE 1 1/4", PARA ELETRODUTO</t>
  </si>
  <si>
    <r>
      <rPr>
        <b/>
        <sz val="10"/>
        <rFont val="Arial"/>
        <family val="2"/>
      </rPr>
      <t>11.2.60. 91881 - LUVA PARA ELETRODUTO, PVC, ROSCÁVEL, DN 40 MM (1 1/4"), PARA CIRCUITOS TERMINAIS, INSTALADA EM LAJE -
FORNECIMENTO E INSTALAÇÃO. AF_12/2015 (UN)</t>
    </r>
  </si>
  <si>
    <t>LUVA EM PVC RIGIDO ROSCAVEL, DE 1", PARA ELETRODUTO</t>
  </si>
  <si>
    <r>
      <rPr>
        <b/>
        <sz val="10"/>
        <rFont val="Arial"/>
        <family val="2"/>
      </rPr>
      <t>11.2.59. 91880 - LUVA PARA ELETRODUTO, PVC, ROSCÁVEL, DN 32 MM (1"), PARA CIRCUITOS TERMINAIS, INSTALADA EM LAJE -
FORNECIMENTO E INSTALAÇÃO. AF_12/2015 (UN)</t>
    </r>
  </si>
  <si>
    <t>LUVA EM PVC RIGIDO ROSCAVEL, DE 3/4", PARA ELETRODUTO</t>
  </si>
  <si>
    <r>
      <rPr>
        <b/>
        <sz val="10"/>
        <rFont val="Arial"/>
        <family val="2"/>
      </rPr>
      <t>11.2.58. 91879 - LUVA PARA ELETRODUTO, PVC, ROSCÁVEL, DN 25 MM (3/4"), PARA CIRCUITOS TERMINAIS, INSTALADA EM LAJE -
FORNECIMENTO E INSTALAÇÃO. AF_12/2015 (UN)</t>
    </r>
  </si>
  <si>
    <t>LUVA EM PVC RIGIDO ROSCAVEL, DE 1/2", PARA ELETRODUTO</t>
  </si>
  <si>
    <r>
      <rPr>
        <b/>
        <sz val="10"/>
        <rFont val="Arial"/>
        <family val="2"/>
      </rPr>
      <t>11.2.57. 91878 - LUVA PARA ELETRODUTO, PVC, ROSCÁVEL, DN 20 MM (1/2"), PARA CIRCUITOS TERMINAIS, INSTALADA EM LAJE -
FORNECIMENTO E INSTALAÇÃO. AF_12/2015 (UN)</t>
    </r>
  </si>
  <si>
    <r>
      <rPr>
        <sz val="10"/>
        <rFont val="Calibri"/>
        <family val="2"/>
      </rPr>
      <t>CURVA   90   GRAUS,   LONGA,   DE   PVC   RIGIDO   ROSCAVEL,   DE   1",   PARA
ELETRODUTO</t>
    </r>
  </si>
  <si>
    <r>
      <rPr>
        <b/>
        <sz val="10"/>
        <rFont val="Arial"/>
        <family val="2"/>
      </rPr>
      <t>11.2.56. 91893 - CURVA 90 GRAUS PARA ELETRODUTO, PVC, ROSCÁVEL, DN 32 MM (1"), PARA CIRCUITOS TERMINAIS, INSTALADA
EM FORRO - FORNECIMENTO E INSTALAÇÃO. AF_12/2015 (UN)</t>
    </r>
  </si>
  <si>
    <r>
      <rPr>
        <b/>
        <sz val="10"/>
        <rFont val="Arial"/>
        <family val="2"/>
      </rPr>
      <t>11.2.55. 91890 - CURVA 90 GRAUS PARA ELETRODUTO, PVC, ROSCÁVEL, DN 25 MM (3/4"), PARA CIRCUITOS TERMINAIS, INSTALADA
EM FORRO - FORNECIMENTO E INSTALAÇÃO. AF_12/2015 (UN)</t>
    </r>
  </si>
  <si>
    <r>
      <rPr>
        <sz val="10"/>
        <rFont val="Calibri"/>
        <family val="2"/>
      </rPr>
      <t>CURVA  90  GRAUS,  LONGA,  DE  PVC  RIGIDO  ROSCAVEL,  DE  1/2",  PARA
ELETRODUTO</t>
    </r>
  </si>
  <si>
    <r>
      <rPr>
        <b/>
        <sz val="10"/>
        <rFont val="Arial"/>
        <family val="2"/>
      </rPr>
      <t>11.2.54. 91887 - CURVA 90 GRAUS PARA ELETRODUTO, PVC, ROSCÁVEL, DN 20 MM (1/2"), PARA CIRCUITOS TERMINAIS, INSTALADA
EM FORRO - FORNECIMENTO E INSTALAÇÃO. AF_12/2015 (UN)</t>
    </r>
  </si>
  <si>
    <t>I11980</t>
  </si>
  <si>
    <t>11.2.53. S11420 - Bloco terminal para telefone - 10 pares (UN)</t>
  </si>
  <si>
    <t>Eletroduto de pvc rigido roscavel de 1 1/2 ", sem luva</t>
  </si>
  <si>
    <t>I02680S</t>
  </si>
  <si>
    <t>11.2.52. S00356 - Eletroduto de pvc rígido roscável, diâm = 50mm (1 1/2") (m)</t>
  </si>
  <si>
    <t>Eletricista com encargos complementares</t>
  </si>
  <si>
    <t>S88264S</t>
  </si>
  <si>
    <t>Auxiliar de eletricista com encargos complementares</t>
  </si>
  <si>
    <t>S88247S</t>
  </si>
  <si>
    <t>Eletrodutoduto  pead  flexivel  parede  simples,  corrugacao  helicoidal,  cor preta, sem rosca, de 1 1/2",  para cabeamento subterraneo (nbr 15715)</t>
  </si>
  <si>
    <t>I39246S</t>
  </si>
  <si>
    <t>11.2.51. S97667S - Eletroduto flexível corrugado, pead, dn 50 (1 ½?) - fornecimento e instalação. af_04/2016 (m)</t>
  </si>
  <si>
    <r>
      <rPr>
        <b/>
        <sz val="10"/>
        <rFont val="Arial"/>
        <family val="2"/>
      </rPr>
      <t>11.2.50. 00002500 - ELETRODUTO FLEXIVEL, EM ACO GALVANIZADO, REVESTIDO EXTERNAMENTE COM PVC PRETO, DIAMETRO
EXTERNO DE 60 MM (2"), TIPO SEALTUBO (M)</t>
    </r>
  </si>
  <si>
    <r>
      <rPr>
        <b/>
        <sz val="10"/>
        <rFont val="Arial"/>
        <family val="2"/>
      </rPr>
      <t>11.2.49. 00002505 - ELETRODUTO FLEXIVEL, EM ACO GALVANIZADO, REVESTIDO EXTERNAMENTE COM PVC PRETO, DIAMETRO
EXTERNO DE 75 MM (2 1/2"), TIPO SEALTUBO (M)</t>
    </r>
  </si>
  <si>
    <t>11.2.48. I02422 - Vergalhão (Tirante) com rosca total ø 3/8"x1000mm (marvitec ref. 1431 ou similar) (m)</t>
  </si>
  <si>
    <r>
      <rPr>
        <sz val="10"/>
        <rFont val="Calibri"/>
        <family val="2"/>
      </rPr>
      <t>Tomada dupla para lógica RJ45, 4"x2", embutir, completa, ref.0605, Fame ou
similar</t>
    </r>
  </si>
  <si>
    <t>I07531</t>
  </si>
  <si>
    <t>11.2.47. S07817 - Tomada dupla para lógica RJ45, 4"x2", embutir, completa, ref.0605, Fame ou similar (un)</t>
  </si>
  <si>
    <r>
      <rPr>
        <sz val="10"/>
        <rFont val="Calibri"/>
        <family val="2"/>
      </rPr>
      <t>TOMADA RJ45, 8 FIOS, CAT 5E, CONJUNTO MONTADO PARA EMBUTIR 4" X
2" (PLACA + SUPORTE + MODULO)</t>
    </r>
  </si>
  <si>
    <t>11.2.46. 98307 - TOMADA DE REDE RJ45 - FORNECIMENTO E INSTALAÇÃO. AF_11/2019 (UN)</t>
  </si>
  <si>
    <t>Perfilado, pré-zincado  a fogo, perfurado 38 x 38 x 6000mm</t>
  </si>
  <si>
    <t>I10047</t>
  </si>
  <si>
    <t>11.2.45. S09669 - Perfilado, pré-zincado a fogo, perfurado 38 x 38 x 6000mm (un)</t>
  </si>
  <si>
    <t>Eletrocalha metálica lisa, zincada, 100 x 100 x 3000 mm</t>
  </si>
  <si>
    <t>I13399</t>
  </si>
  <si>
    <t>11.2.44. S12599 - Fornecimento e instalação de eletrocalha lisa, zincada,100 x 100 x 3000 mm (ref. mopa ou similar) (un)</t>
  </si>
  <si>
    <t>11.2.43. I012064 - RACK - KIT VENTILACAO COM 2 VENTILADORES PARA RACK PISO/PAREDE (UN)</t>
  </si>
  <si>
    <t>I11098</t>
  </si>
  <si>
    <t>Bucha de nylon s-10</t>
  </si>
  <si>
    <t>I00320</t>
  </si>
  <si>
    <t>11.2.42. S11417 - Bandeja para rack 19", deslizante, perfurada, 400mm de profundidade (UN)</t>
  </si>
  <si>
    <t>11.2.41. I10160 - Régua (filtro de linha) com 12 tomadas (un)</t>
  </si>
  <si>
    <t>RACK - ORGANIZADOR HORIZONTAL DE CABOS 1 U</t>
  </si>
  <si>
    <t>I058975</t>
  </si>
  <si>
    <t>11.2.40. 059444 - ORGANIZADOR DE 1 U (UN)</t>
  </si>
  <si>
    <t>Switch 24 portas Gerenciável POE 10/100 /1000 + 4SFP</t>
  </si>
  <si>
    <t>I13510</t>
  </si>
  <si>
    <t>11.2.39. S12791 - Fornecimento e instalação de Switch 24 portas Gerenciável POE 10/100 /1000 + 4SFP (un)</t>
  </si>
  <si>
    <t>Voice panel 24 portas cat 6</t>
  </si>
  <si>
    <t>I11482</t>
  </si>
  <si>
    <t>11.2.38. S10727 - Fornecimento e instalação de voice panel 24 portas cat 6 (un)</t>
  </si>
  <si>
    <r>
      <rPr>
        <sz val="10"/>
        <rFont val="Calibri"/>
        <family val="2"/>
      </rPr>
      <t>PATCH  PANEL,  24  PORTAS,  CATEGORIA  6,  COM  RACKS  DE  19"  E  1  U  DE
ALTURA</t>
    </r>
  </si>
  <si>
    <t>11.2.37. 98302 - PATCH PANEL 24 PORTAS, CATEGORIA 6 - FORNECIMENTO E INSTALAÇÃO. AF_11/2019 (UN)</t>
  </si>
  <si>
    <t>11.2.36. 98302 - PATCH PANEL 24 PORTAS, CATEGORIA 6 - FORNECIMENTO E INSTALAÇÃO. AF_11/2019 (UN)</t>
  </si>
  <si>
    <r>
      <rPr>
        <sz val="10"/>
        <rFont val="Calibri"/>
        <family val="2"/>
      </rPr>
      <t>FIXAÇÃO  DE  TUBOS  HORIZONTAIS  DE  PVC,  CPVC  OU  COBRE  DIÂMETROS MENORES   OU   IGUAIS   A   40   MM   OU   ELETROCALHAS   ATÉ   150MM   DE LARGURA, COM ABRAÇADEIRA METÁLICA RÍGIDA TIPO  D 1/2?, FIXADA EM
PERFILADO EM LAJE. AF_05/2015</t>
    </r>
  </si>
  <si>
    <t>ELETRODUTO DE PVC RIGIDO ROSCAVEL DE 1 ", SEM LUVA</t>
  </si>
  <si>
    <r>
      <rPr>
        <b/>
        <sz val="10"/>
        <rFont val="Arial"/>
        <family val="2"/>
      </rPr>
      <t>11.2.35. 91864 - ELETRODUTO RÍGIDO ROSCÁVEL, PVC, DN 32 MM (1"), PARA CIRCUITOS TERMINAIS, INSTALADO EM FORRO -
FORNECIMENTO E INSTALAÇÃO. AF_12/2015 (M)</t>
    </r>
  </si>
  <si>
    <t>ELETRODUTO DE PVC RIGIDO ROSCAVEL DE 3/4 ", SEM LUVA</t>
  </si>
  <si>
    <r>
      <rPr>
        <b/>
        <sz val="10"/>
        <rFont val="Arial"/>
        <family val="2"/>
      </rPr>
      <t>11.2.34. 91863 - ELETRODUTO RÍGIDO ROSCÁVEL, PVC, DN 25 MM (3/4"), PARA CIRCUITOS TERMINAIS, INSTALADO EM FORRO -
FORNECIMENTO E INSTALAÇÃO. AF_12/2015 (M)</t>
    </r>
  </si>
  <si>
    <t>ELETRODUTO DE PVC RIGIDO ROSCAVEL DE 1/2 ", SEM LUVA</t>
  </si>
  <si>
    <r>
      <rPr>
        <b/>
        <sz val="10"/>
        <rFont val="Arial"/>
        <family val="2"/>
      </rPr>
      <t>11.2.33. 91862 - ELETRODUTO RÍGIDO ROSCÁVEL, PVC, DN 20 MM (1/2"), PARA CIRCUITOS TERMINAIS, INSTALADO EM FORRO -
FORNECIMENTO E INSTALAÇÃO. AF_12/2015 (M)</t>
    </r>
  </si>
  <si>
    <t>ELETRODUTO PVC FLEXIVEL CORRUGADO, COR AMARELA, DE 32 MM</t>
  </si>
  <si>
    <r>
      <rPr>
        <b/>
        <sz val="10"/>
        <rFont val="Arial"/>
        <family val="2"/>
      </rPr>
      <t>11.2.32. 91846 - ELETRODUTO FLEXÍVEL CORRUGADO, PVC, DN 32 MM (1"), PARA CIRCUITOS TERMINAIS, INSTALADO EM LAJE -
FORNECIMENTO E INSTALAÇÃO. AF_12/2015 (M)</t>
    </r>
  </si>
  <si>
    <r>
      <rPr>
        <sz val="10"/>
        <rFont val="Calibri"/>
        <family val="2"/>
      </rPr>
      <t>ELETRODUTO  PVC  FLEXIVEL  CORRUGADO,  REFORCADO,  COR  LARANJA,  DE
25 MM, PARA LAJES E PISOS</t>
    </r>
  </si>
  <si>
    <r>
      <rPr>
        <b/>
        <sz val="10"/>
        <rFont val="Arial"/>
        <family val="2"/>
      </rPr>
      <t>11.2.31. 91845 - ELETRODUTO FLEXÍVEL CORRUGADO REFORÇADO, PVC, DN 25 MM (3/4"), PARA CIRCUITOS TERMINAIS, INSTALADO
EM LAJE - FORNECIMENTO E INSTALAÇÃO. AF_12/2015 (M)</t>
    </r>
  </si>
  <si>
    <t>Porca zincada, sextavada, diametro 3/8"</t>
  </si>
  <si>
    <t>I04342S</t>
  </si>
  <si>
    <t>11.2.30. S00721 - Fornecimento e instalação de porca sextavada 3/8" (ref vl 1.55 valemam ou similar) (un)</t>
  </si>
  <si>
    <t>Cantoneira "ZZ" para fixação de  perfilado, ref. Mopa ou similar</t>
  </si>
  <si>
    <t>I03631</t>
  </si>
  <si>
    <t>11.2.29. S12500 - Cantoneira "ZZ" para fixação de perfilado, ref. Mopa ou similar (un)</t>
  </si>
  <si>
    <t>CHUMBADOR 3/8" x 2.1/2" + PARAFUSO CBA/CB/CBT ZINCADO</t>
  </si>
  <si>
    <t>I002380</t>
  </si>
  <si>
    <t>MONTADOR        DE        ESTRUTURA        METÁLICA        COM        ENCARGOS COMPLEMENTARES</t>
  </si>
  <si>
    <t>AJUDANTE DE ESTRUTURA METÁLICA COM ENCARGOS COMPLEMENTARES</t>
  </si>
  <si>
    <t>11.2.28. 040395 - CHUMBADOR 3/8" X 2.1/2" COM PARAFUSO CBA/CB/CBT ZINCADO (UN)</t>
  </si>
  <si>
    <t>Abraçadeira em aço inox tipo "D", 3/4"</t>
  </si>
  <si>
    <t>I11102</t>
  </si>
  <si>
    <t>11.2.27. S10327 - Abraçadeira em aço inox, tipo "D", 3/4", fornecimento (Un)</t>
  </si>
  <si>
    <t>Rack fechado tipo armário 19" x  44 U x 870 mm</t>
  </si>
  <si>
    <t>I13509</t>
  </si>
  <si>
    <t>Régua (filtro de linha) com 5 tomadas 2p+t</t>
  </si>
  <si>
    <t>I01969</t>
  </si>
  <si>
    <t>Presilha de poliamida 4,5 x 180 mm</t>
  </si>
  <si>
    <t>I01890</t>
  </si>
  <si>
    <t>Patch panel 24 portas cat 5e</t>
  </si>
  <si>
    <t>I01710</t>
  </si>
  <si>
    <t>Parafuso com porca gaiola</t>
  </si>
  <si>
    <t>I01688</t>
  </si>
  <si>
    <t>Painel de fechamento 19"</t>
  </si>
  <si>
    <t>I01659</t>
  </si>
  <si>
    <t>Guia de cabos fechado 19" 1U</t>
  </si>
  <si>
    <t>I01089</t>
  </si>
  <si>
    <t>11.2.26. S12781 - Fornecimento e instalação de Rack fechado tipo armário 19" x 44 U x 870 mm inclusive acessórios (un)</t>
  </si>
  <si>
    <t>11.2.25. I12990 - Monitor LED HD 24" -24MT48DF-WS com HDMI, Video Player e USB - LG ou similar (un)</t>
  </si>
  <si>
    <t>11.2.24. S12506 - Arruela de lisa 3/8" (un)</t>
  </si>
  <si>
    <t>Espelho para caixa 4"x2", com 01 saída rj-45 (krone ou similar)</t>
  </si>
  <si>
    <t>I00918</t>
  </si>
  <si>
    <t>11.2.23. S00715 - Fornecimento e instalação de espelho para caixa 4" x 2" com 01 saída rj-45 (un)</t>
  </si>
  <si>
    <t>Caixa de passagem em alumínio 4" x 2"</t>
  </si>
  <si>
    <t>I00481</t>
  </si>
  <si>
    <t>11.2.22. S04037 - Caixa de passagem em alumínio 4x2" - Fornecimento (Un)</t>
  </si>
  <si>
    <t>I12453</t>
  </si>
  <si>
    <t>11.2.21. S11520 - Câmera Vm S5040 Vf 1/3, 760 linhas 2.8 a 12mm, da Intelbras ou similar (un)</t>
  </si>
  <si>
    <r>
      <rPr>
        <b/>
        <sz val="10"/>
        <rFont val="Arial"/>
        <family val="2"/>
      </rPr>
      <t>11.2.20. I11609 - Camêra de vídeo digital, monofocal, fixa, do tipo IP, 2MP, caixa de proteção contra luz solar e intemperismo IP66, Ref.
GS2020IP, Giga Security ou similar (un)</t>
    </r>
  </si>
  <si>
    <t>Conector rj-45 fêmea cat 6</t>
  </si>
  <si>
    <t>I06635</t>
  </si>
  <si>
    <t>11.2.19. S07164 - Fornecimento e instalação de conector rj 45 fêmea cat 6 (krone ou similar) (un)</t>
  </si>
  <si>
    <r>
      <rPr>
        <b/>
        <sz val="10"/>
        <rFont val="Arial"/>
        <family val="2"/>
      </rPr>
      <t>11.2.18. 00004358 - PARAFUSO DE LATAO COM ROSCA SOBERBA, CABECA CHATA E FENDA SIMPLES, DIAMETRO 4,8 MM,
COMPRIMENTO 65 MM (UN)</t>
    </r>
  </si>
  <si>
    <t>11.2.17. 00004376 - BUCHA DE NYLON SEM ABA S8 (UN)</t>
  </si>
  <si>
    <t>11.2.16. I10160 - Régua (filtro de linha) com 12 tomadas (un)</t>
  </si>
  <si>
    <t>11.2.15. S09669 - Perfilado, pré-zincado a fogo, perfurado 38 x 38 x 6000mm (un)</t>
  </si>
  <si>
    <t>11.2.14. S00650 - Caixa de passagem 20x20x12cm, em chapa aço galvanizado, embutida (un)</t>
  </si>
  <si>
    <t>11.2.13. I034523 - CAIXA TOMADA REDONDA P/MESA MULTI 4 (USB/HDMI/VGA/REDE/TEL) DUTOTEC (UN)</t>
  </si>
  <si>
    <t>11.2.12. I04348 - Mesa de som com 06 canais, Alesis ou similar (un)</t>
  </si>
  <si>
    <t>11.2.11. S12781 - Fornecimento e instalação de Rack fechado tipo armário 19" x 44 U x 870 mm inclusive acessórios (un)</t>
  </si>
  <si>
    <t>11.2.10. I13247 - Mesa de som / Mixer 5 canais c/ USB Omx 52 - Oneal ou similar (un)</t>
  </si>
  <si>
    <t>Junção interna tipo "X" para perfilado, ref. Mopa ou similar</t>
  </si>
  <si>
    <t>I03629</t>
  </si>
  <si>
    <t>11.2.9. S12558 - Junção interna tipo "X" para perfilado, ( ref.: Mopa ou similar) (un)</t>
  </si>
  <si>
    <t>Junção interna tipo "T" para perfilado, ref. Mopa ou simila</t>
  </si>
  <si>
    <t>I03628</t>
  </si>
  <si>
    <t>11.2.8. S12557 - Junção interna tipo "T" para perfilado, ( ref.: Mopa ou similar) (un)</t>
  </si>
  <si>
    <t>Junção interna tipo "L" para perfilado, ref. Mopa ou similar</t>
  </si>
  <si>
    <t>I03630</t>
  </si>
  <si>
    <t>11.2.7. S12556 - Junção interna tipo "L" para perfilado, ( ref.: Mopa ou similar) (un)</t>
  </si>
  <si>
    <r>
      <rPr>
        <b/>
        <sz val="10"/>
        <rFont val="Arial"/>
        <family val="2"/>
      </rPr>
      <t>11.2.6. 91836 - ELETRODUTO FLEXÍVEL CORRUGADO, PVC, DN 32 MM (1"), PARA CIRCUITOS TERMINAIS, INSTALADO EM FORRO -
FORNECIMENTO E INSTALAÇÃO. AF_12/2015 (M)</t>
    </r>
  </si>
  <si>
    <t>ELETRODUTO PVC FLEXIVEL CORRUGADO, COR AMARELA, DE 25 MM</t>
  </si>
  <si>
    <r>
      <rPr>
        <b/>
        <sz val="10"/>
        <rFont val="Arial"/>
        <family val="2"/>
      </rPr>
      <t>11.2.5. 91834 - ELETRODUTO FLEXÍVEL CORRUGADO, PVC, DN 25 MM (3/4"), PARA CIRCUITOS TERMINAIS, INSTALADO EM FORRO -
FORNECIMENTO E INSTALAÇÃO. AF_12/2015 (M)</t>
    </r>
  </si>
  <si>
    <r>
      <rPr>
        <sz val="10"/>
        <rFont val="Calibri"/>
        <family val="2"/>
      </rPr>
      <t>ELETRODUTO  PVC  FLEXIVEL  CORRUGADO,  REFORCADO,  COR  LARANJA,  DE
20 MM, PARA LAJES E PISOS</t>
    </r>
  </si>
  <si>
    <r>
      <rPr>
        <b/>
        <sz val="10"/>
        <rFont val="Arial"/>
        <family val="2"/>
      </rPr>
      <t>11.2.4. 91833 - ELETRODUTO FLEXÍVEL CORRUGADO REFORÇADO, PVC, DN 20 MM (1/2"), PARA CIRCUITOS TERMINAIS, INSTALADO
EM FORRO - FORNECIMENTO E INSTALAÇÃO. AF_12/2015 (M)</t>
    </r>
  </si>
  <si>
    <t>CABO   DE   COBRE,   FLEXIVEL,   CLASSE   4   OU   5,   ISOLACAO   EM   PVC/A, ANTICHAMA BWF-B, 1 CONDUTOR, 450/750 V, SECAO NOMINAL 2,5 MM2</t>
  </si>
  <si>
    <r>
      <rPr>
        <b/>
        <sz val="10"/>
        <rFont val="Arial"/>
        <family val="2"/>
      </rPr>
      <t>11.2.3. 91926 - CABO DE COBRE FLEXÍVEL ISOLADO, 2,5 MM², ANTI-CHAMA 450/750 V, PARA CIRCUITOS TERMINAIS - FORNECIMENTO
E INSTALAÇÃO. AF_12/2015 (M)</t>
    </r>
  </si>
  <si>
    <t>11.2.2. I017960 - MESA DE SOM SOUNDCRAFT SIGNATURE 12 CANAIS - SOUNDCRAFT (UN)</t>
  </si>
  <si>
    <t>11.2.1. I04346 - Microfone Sanraser ou similar (un)</t>
  </si>
  <si>
    <t>11.1.94. I04932 - Luminária circular 22w bivolt taschibra ou similar (un)</t>
  </si>
  <si>
    <t>LUMINARIA DE EMBUTIR ALETADA 2x28 COMPLETA TASCHIBRA</t>
  </si>
  <si>
    <t>I004620</t>
  </si>
  <si>
    <t>FITA ISOLANTE HIGHLAND ADESIVA 19m x 20mm</t>
  </si>
  <si>
    <t>I003420</t>
  </si>
  <si>
    <t>11.1.93. 060615 - LUMINARIA DE EMBUTIR ALETADA 2X28 LED COMPLETA TASCHIBRA (UN)</t>
  </si>
  <si>
    <r>
      <rPr>
        <b/>
        <sz val="10"/>
        <rFont val="Arial"/>
        <family val="2"/>
      </rPr>
      <t>11.1.92. I13662 - Luminária de sobrepor, de alumínio, redonda com diam.20cm, para lâmpada flourescente ou LED, modelo PL Hiper 20 x
20 BR. (un)</t>
    </r>
  </si>
  <si>
    <r>
      <rPr>
        <sz val="10"/>
        <rFont val="Calibri"/>
        <family val="2"/>
      </rPr>
      <t>LUMINARIA  LED  PLAFON  REDONDO  DE  SOBREPOR  BIVOLT  12/13  W,   D  =
*17* CM</t>
    </r>
  </si>
  <si>
    <r>
      <rPr>
        <b/>
        <sz val="10"/>
        <rFont val="Arial"/>
        <family val="2"/>
      </rPr>
      <t>11.1.91. 97592 - LUMINÁRIA TIPO PLAFON, DE SOBREPOR, COM 1 LÂMPADA LED DE 12/13 W, SEM REATOR - FORNECIMENTO E
INSTALAÇÃO. AF_02/2020 (UN)</t>
    </r>
  </si>
  <si>
    <r>
      <rPr>
        <b/>
        <sz val="10"/>
        <rFont val="Arial"/>
        <family val="2"/>
      </rPr>
      <t>11.1.90. 00039609 - NOBREAK TRIFASICO, DE 10 KVA FATOR DE POTENCIA DE 0,8, AUTONOMIA MINIMA DE 30 MINUTOS A PLENA
CARGA (UN)</t>
    </r>
  </si>
  <si>
    <r>
      <rPr>
        <b/>
        <sz val="10"/>
        <rFont val="Arial"/>
        <family val="2"/>
      </rPr>
      <t>11.1.89. I08259 - Kit de automatização de abertura de portas deslizantes, de 4,40m, incluso: mão de obra, central eletrônica com inversor
de frequencia, motorredutor(es), kit de ferragem, marca Bona ou similar (un)</t>
    </r>
  </si>
  <si>
    <r>
      <rPr>
        <sz val="10"/>
        <rFont val="Calibri"/>
        <family val="2"/>
      </rPr>
      <t>Disjuntor   tripolar   100   A,   padrão   DIN   (    linha   branca   ),    corrente   de
interrupção 10KA, ref.:Moeller ou similar.</t>
    </r>
  </si>
  <si>
    <t>I08830</t>
  </si>
  <si>
    <t>11.1.88. S08490 - Disjuntor termomagnetico tripolar 100 A, padrão DIN (Europeu - linha branca), 10KA (un)</t>
  </si>
  <si>
    <r>
      <rPr>
        <sz val="10"/>
        <rFont val="Calibri"/>
        <family val="2"/>
      </rPr>
      <t>CABO   DE   COBRE,   FLEXIVEL,   CLASSE   4   OU   5,   ISOLACAO   EM   PVC/A, ANTICHAMA    BWF-B,    COBERTURA    PVC-ST1,    ANTICHAMA    BWF-B,    1
CONDUTOR, 0,6/1 KV, SECAO NOMINAL 50 MM2</t>
    </r>
  </si>
  <si>
    <r>
      <rPr>
        <b/>
        <sz val="10"/>
        <rFont val="Arial"/>
        <family val="2"/>
      </rPr>
      <t>11.1.87. 92988 - CABO DE COBRE FLEXÍVEL ISOLADO, 50 MM², ANTI-CHAMA 0,6/1,0 KV, PARA DISTRIBUIÇÃO - FORNECIMENTO E
INSTALAÇÃO. AF_12/2015 (M)</t>
    </r>
  </si>
  <si>
    <r>
      <rPr>
        <sz val="10"/>
        <rFont val="Calibri"/>
        <family val="2"/>
      </rPr>
      <t>Curva  horizontal  100  x  50  mm  para  eletrocalha  metálica,  com  ângulo  90°
(ref.: mopa ou similar)</t>
    </r>
  </si>
  <si>
    <t>I03997</t>
  </si>
  <si>
    <t>11.1.86. S07877 - Curva horizontal 100 x 50 mm para eletrocalha metálica, com ângulo 90° (ref.: mopa ou similar) (un)</t>
  </si>
  <si>
    <t>Eletrocalha metálica lisa, galvanizada à fogo, 100 x 100 x 3000 mm</t>
  </si>
  <si>
    <t>I13300</t>
  </si>
  <si>
    <t>11.1.85. S12473 - Fornecimento e instalação de eletrocalha lisa, galvanizada à fogo,100 x 100 x 3000 mm (ref. mopa ou similar) (un)</t>
  </si>
  <si>
    <t>Eletrocalha metálica  perfurada 100 x 50 x 3000 mm (ref. mopa ou similar)</t>
  </si>
  <si>
    <t>I00860</t>
  </si>
  <si>
    <t>11.1.84. S00762 - Fornecimento e instalação de eletrocalha perfurada 100 x 50 x 3000 mm (ref. mopa ou similar) (m)</t>
  </si>
  <si>
    <r>
      <rPr>
        <sz val="10"/>
        <rFont val="Calibri"/>
        <family val="2"/>
      </rPr>
      <t>Reboco  ou  emboço  externo,  de  parede,  com  argamassa  traço  t5  -  1:2:8
(cimento / cal / areia), espessura 2,0 cm</t>
    </r>
  </si>
  <si>
    <t>S01908</t>
  </si>
  <si>
    <t>Alvenaria  tijolo  cerâmico  maciço  (5x9x19),  esp  =  0,19m  (dobrada),  com argamassa traço t5 - 1:2:8 (cimento / cal / areia) c/ junta de 2,0cm - R1</t>
  </si>
  <si>
    <t>S00157</t>
  </si>
  <si>
    <t>Concreto simples fabricado na obra, fck=13,5 mpa, lançado e adensado</t>
  </si>
  <si>
    <t>S00095</t>
  </si>
  <si>
    <t>Forma plana para fundações, em tábuas de pinho, 05 usos</t>
  </si>
  <si>
    <t>S00083</t>
  </si>
  <si>
    <t>11.1.83. S02800 - Caixa de passagem em alvenaria de tijolos maciços esp. = 0,17m, dim. int. = 0.80 x 0.80 x 1.00m (un)</t>
  </si>
  <si>
    <t>11.1.82. I03705 - Disjuntor tripolar 175 A, padrão DIN ( linha branca ), corrente de interrupção 22KA, ref.: Siemens QLH3 ou similar. (un)</t>
  </si>
  <si>
    <t>DISJUNTOR TIPO DIN/IEC, TRIPOLAR DE 10 ATE 50A</t>
  </si>
  <si>
    <t>TERMINAL A COMPRESSAO EM COBRE ESTANHADO PARA CABO 6 MM2, 1 FURO E 1 COMPRESSAO, PARA PARAFUSO DE FIXACAO M6</t>
  </si>
  <si>
    <t>11.1.81. 93671 - DISJUNTOR TRIPOLAR TIPO DIN, CORRENTE NOMINAL DE 32A - FORNECIMENTO E INSTALAÇÃO. AF_10/2020 (UN)</t>
  </si>
  <si>
    <t>I13274</t>
  </si>
  <si>
    <t>11.1.80. S12453 - Disjuntor tipo DIN/IEC, tripolar 63A, 10KA, Curva C (un)</t>
  </si>
  <si>
    <r>
      <rPr>
        <sz val="10"/>
        <rFont val="Calibri"/>
        <family val="2"/>
      </rPr>
      <t>CABO   DE   COBRE,   FLEXIVEL,   CLASSE   4   OU   5,   ISOLACAO   EM   PVC/A,
ANTICHAMA    BWF-B,    COBERTURA    PVC-ST1,    ANTICHAMA    BWF-B,    1 CONDUTOR, 0,6/1 KV, SECAO NOMINAL 70 MM2</t>
    </r>
  </si>
  <si>
    <r>
      <rPr>
        <b/>
        <sz val="10"/>
        <rFont val="Arial"/>
        <family val="2"/>
      </rPr>
      <t>11.1.79. 92990 - CABO DE COBRE FLEXÍVEL ISOLADO, 70 MM², ANTI-CHAMA 0,6/1,0 KV, PARA DISTRIBUIÇÃO - FORNECIMENTO E
INSTALAÇÃO. AF_12/2015 (M)</t>
    </r>
  </si>
  <si>
    <r>
      <rPr>
        <sz val="10"/>
        <rFont val="Calibri"/>
        <family val="2"/>
      </rPr>
      <t>CABO   DE   COBRE,   FLEXIVEL,   CLASSE   4   OU   5,   ISOLACAO   EM   PVC/A, ANTICHAMA    BWF-B,    COBERTURA    PVC-ST1,    ANTICHAMA    BWF-B,    1
CONDUTOR, 0,6/1 KV, SECAO NOMINAL 35 MM2</t>
    </r>
  </si>
  <si>
    <r>
      <rPr>
        <b/>
        <sz val="10"/>
        <rFont val="Arial"/>
        <family val="2"/>
      </rPr>
      <t>11.1.78. 92986 - CABO DE COBRE FLEXÍVEL ISOLADO, 35 MM², ANTI-CHAMA 0,6/1,0 KV, PARA DISTRIBUIÇÃO - FORNECIMENTO E
INSTALAÇÃO. AF_12/2015 (M)</t>
    </r>
  </si>
  <si>
    <r>
      <rPr>
        <sz val="10"/>
        <rFont val="Calibri"/>
        <family val="2"/>
      </rPr>
      <t>CABO   DE   COBRE,   FLEXIVEL,   CLASSE   4   OU   5,   ISOLACAO   EM   PVC/A, ANTICHAMA    BWF-B,    COBERTURA    PVC-ST1,    ANTICHAMA    BWF-B,    1
CONDUTOR, 0,6/1 KV, SECAO NOMINAL 25 MM2</t>
    </r>
  </si>
  <si>
    <r>
      <rPr>
        <b/>
        <sz val="10"/>
        <rFont val="Arial"/>
        <family val="2"/>
      </rPr>
      <t>11.1.77. 92984 - CABO DE COBRE FLEXÍVEL ISOLADO, 25 MM², ANTI-CHAMA 0,6/1,0 KV, PARA DISTRIBUIÇÃO - FORNECIMENTO E
INSTALAÇÃO. AF_12/2015 (M)</t>
    </r>
  </si>
  <si>
    <r>
      <rPr>
        <sz val="10"/>
        <rFont val="Calibri"/>
        <family val="2"/>
      </rPr>
      <t>CABO   DE   COBRE,   FLEXIVEL,   CLASSE   4   OU   5,   ISOLACAO   EM   PVC/A, ANTICHAMA    BWF-B,    COBERTURA    PVC-ST1,    ANTICHAMA    BWF-B,    1
CONDUTOR, 0,6/1 KV, SECAO NOMINAL 16 MM2</t>
    </r>
  </si>
  <si>
    <r>
      <rPr>
        <b/>
        <sz val="10"/>
        <rFont val="Arial"/>
        <family val="2"/>
      </rPr>
      <t>11.1.76. 91935 - CABO DE COBRE FLEXÍVEL ISOLADO, 16 MM², ANTI-CHAMA 0,6/1,0 KV, PARA CIRCUITOS TERMINAIS -
FORNECIMENTO E INSTALAÇÃO. AF_12/2015 (M)</t>
    </r>
  </si>
  <si>
    <r>
      <rPr>
        <sz val="10"/>
        <rFont val="Calibri"/>
        <family val="2"/>
      </rPr>
      <t>CABO   DE   COBRE,   FLEXIVEL,   CLASSE   4   OU   5,   ISOLACAO   EM   PVC/A, ANTICHAMA    BWF-B,    COBERTURA    PVC-ST1,    ANTICHAMA    BWF-B,    1
CONDUTOR, 0,6/1 KV, SECAO NOMINAL 10 MM2</t>
    </r>
  </si>
  <si>
    <r>
      <rPr>
        <b/>
        <sz val="10"/>
        <rFont val="Arial"/>
        <family val="2"/>
      </rPr>
      <t>11.1.75. 91933 - CABO DE COBRE FLEXÍVEL ISOLADO, 10 MM², ANTI-CHAMA 0,6/1,0 KV, PARA CIRCUITOS TERMINAIS -
FORNECIMENTO E INSTALAÇÃO. AF_12/2015 (M)</t>
    </r>
  </si>
  <si>
    <t>Curva horizontal 50 x 50 mm para eletrocalha metálica, com ângulo 90°</t>
  </si>
  <si>
    <t>I08946</t>
  </si>
  <si>
    <t>11.1.74. S08689 - Curva horizontal 50 x 50 mm para eletrocalha metálica, com ângulo 90° (ref.: mopa ou similar) (un)</t>
  </si>
  <si>
    <t>ELETROCALHA - TE VERTICAL DE SUBIDA 100x50 CHAPA 20</t>
  </si>
  <si>
    <t>I047571</t>
  </si>
  <si>
    <t>11.1.73. 062576 - TE HORIZONTAL PARA ELETROCALHA PERFURADA 100x50cm (UN)</t>
  </si>
  <si>
    <t>Eletrocalha metálica perfurada  50 x 50 x 3000 mm (ref. valemam ou similar)</t>
  </si>
  <si>
    <t>I00857</t>
  </si>
  <si>
    <t>11.1.72. S00765 - Fornecimento e instalação de eletrocalha metálica 50 x 50 x 3000 mm (ref. valemam ou similar) (un)</t>
  </si>
  <si>
    <r>
      <rPr>
        <b/>
        <sz val="10"/>
        <rFont val="Arial"/>
        <family val="2"/>
      </rPr>
      <t>11.1.71. 00002505 - ELETRODUTO FLEXIVEL, EM ACO GALVANIZADO, REVESTIDO EXTERNAMENTE COM PVC PRETO, DIAMETRO
EXTERNO DE 75 MM (2 1/2"), TIPO SEALTUBO (M)</t>
    </r>
  </si>
  <si>
    <t>TERMINAL A COMPRESSAO EM COBRE ESTANHADO PARA CABO 16 MM2, 1 FURO E 1 COMPRESSAO, PARA PARAFUSO DE FIXACAO M6</t>
  </si>
  <si>
    <t>11.1.70. 93673 - DISJUNTOR TRIPOLAR TIPO DIN, CORRENTE NOMINAL DE 50A - FORNECIMENTO E INSTALAÇÃO. AF_10/2020 (UN)</t>
  </si>
  <si>
    <t>DISJUNTOR TIPO DIN/IEC, MONOPOLAR DE 6  ATE  32A</t>
  </si>
  <si>
    <t>TERMINAL A COMPRESSAO EM COBRE ESTANHADO PARA CABO 4 MM2, 1 FURO E 1 COMPRESSAO, PARA PARAFUSO DE FIXACAO M5</t>
  </si>
  <si>
    <t>11.1.69. 93655 - DISJUNTOR MONOPOLAR TIPO DIN, CORRENTE NOMINAL DE 20A - FORNECIMENTO E INSTALAÇÃO. AF_10/2020 (UN)</t>
  </si>
  <si>
    <t>11.1.68. 93656 - DISJUNTOR MONOPOLAR TIPO DIN, CORRENTE NOMINAL DE 25A - FORNECIMENTO E INSTALAÇÃO. AF_10/2020 (UN)</t>
  </si>
  <si>
    <t>11.1.67. 93657 - DISJUNTOR MONOPOLAR TIPO DIN, CORRENTE NOMINAL DE 32A - FORNECIMENTO E INSTALAÇÃO. AF_10/2020 (UN)</t>
  </si>
  <si>
    <t>CABO   DE   COBRE,   FLEXIVEL,   CLASSE   4   OU   5,   ISOLACAO   EM   PVC/A, ANTICHAMA BWF-B, 1 CONDUTOR, 450/750 V, SECAO NOMINAL 16 MM2</t>
  </si>
  <si>
    <r>
      <rPr>
        <b/>
        <sz val="10"/>
        <rFont val="Arial"/>
        <family val="2"/>
      </rPr>
      <t>11.1.66. 91934 - CABO DE COBRE FLEXÍVEL ISOLADO, 16 MM², ANTI-CHAMA 450/750 V, PARA CIRCUITOS TERMINAIS -
FORNECIMENTO E INSTALAÇÃO. AF_12/2015 (M)</t>
    </r>
  </si>
  <si>
    <t>CABO   DE   COBRE,   FLEXIVEL,   CLASSE   4   OU   5,   ISOLACAO   EM   PVC/A, ANTICHAMA BWF-B, 1 CONDUTOR, 450/750 V, SECAO NOMINAL 10 MM2</t>
  </si>
  <si>
    <r>
      <rPr>
        <b/>
        <sz val="10"/>
        <rFont val="Arial"/>
        <family val="2"/>
      </rPr>
      <t>11.1.65. 91932 - CABO DE COBRE FLEXÍVEL ISOLADO, 10 MM², ANTI-CHAMA 450/750 V, PARA CIRCUITOS TERMINAIS -
FORNECIMENTO E INSTALAÇÃO. AF_12/2015 (M)</t>
    </r>
  </si>
  <si>
    <t>CABO   DE   COBRE,   FLEXIVEL,   CLASSE   4   OU   5,   ISOLACAO   EM   PVC/A, ANTICHAMA BWF-B, 1 CONDUTOR, 450/750 V, SECAO NOMINAL 6 MM2</t>
  </si>
  <si>
    <r>
      <rPr>
        <b/>
        <sz val="10"/>
        <rFont val="Arial"/>
        <family val="2"/>
      </rPr>
      <t>11.1.64. 91930 - CABO DE COBRE FLEXÍVEL ISOLADO, 6 MM², ANTI-CHAMA 450/750 V, PARA CIRCUITOS TERMINAIS - FORNECIMENTO
E INSTALAÇÃO. AF_12/2015 (M)</t>
    </r>
  </si>
  <si>
    <t>11.1.63. 060615 - LUMINARIA DE EMBUTIR ALETADA 2X28 LED COMPLETA TASCHIBRA (UN)</t>
  </si>
  <si>
    <t>Encargos Complementares - Encanador</t>
  </si>
  <si>
    <t>S10554</t>
  </si>
  <si>
    <t>Luva roscavel, pvc, 3/4", agua fria predial</t>
  </si>
  <si>
    <t>I03884S</t>
  </si>
  <si>
    <t>Fita veda rosca 18mm</t>
  </si>
  <si>
    <t>I00981</t>
  </si>
  <si>
    <t>Encanador ou bombeiro hidraulico</t>
  </si>
  <si>
    <t>I02696S</t>
  </si>
  <si>
    <t>11.1.62. S01303 - Luva de pvc rígido roscável diâm = 3/4" (un)</t>
  </si>
  <si>
    <r>
      <rPr>
        <b/>
        <sz val="10"/>
        <rFont val="Arial"/>
        <family val="2"/>
      </rPr>
      <t>11.1.61. 95817 - CONDULETE DE PVC, TIPO X, PARA ELETRODUTO DE PVC SOLDÁVEL DN 25 MM (3/4''), APARENTE - FORNECIMENTO
E INSTALAÇÃO. AF_11/2016 (UN)</t>
    </r>
  </si>
  <si>
    <t>DISJUNTOR TIPO DIN/IEC, BIPOLAR DE 6 ATE 32A</t>
  </si>
  <si>
    <t>TERMINAL A COMPRESSAO EM COBRE ESTANHADO PARA CABO 2,5 MM2, 1 FURO E 1 COMPRESSAO, PARA PARAFUSO DE FIXACAO M5</t>
  </si>
  <si>
    <t>11.1.60. 93660 - DISJUNTOR BIPOLAR TIPO DIN, CORRENTE NOMINAL DE 10A - FORNECIMENTO E INSTALAÇÃO. AF_10/2020 (UN)</t>
  </si>
  <si>
    <t>11.1.59. I001764 - DISJUNTOR - PROTETOR DPS 275V 12,5/60KA VCL SLIM 5137 CLAMPER (UN)</t>
  </si>
  <si>
    <t>ARGAMASSA TRAÇO 1:1:6 (EM VOLUME DE CIMENTO, CAL E AREIA MÉDIA ÚMIDA) PARA EMBOÇO/MASSA ÚNICA/ASSENTAMENTO DE ALVENARIA DE VEDAÇÃO, PREPARO MANUAL. AF_08/2019</t>
  </si>
  <si>
    <t>QUADRO  DE  DISTRIBUICAO  COM  BARRAMENTO  TRIFASICO,  DE  EMBUTIR, EM CHAPA DE ACO GALVANIZADO, PARA 24 DISJUNTORES DIN, 100 A</t>
  </si>
  <si>
    <r>
      <rPr>
        <b/>
        <sz val="10"/>
        <rFont val="Arial"/>
        <family val="2"/>
      </rPr>
      <t>11.1.58. 101879 - QUADRO DE DISTRIBUIÇÃO DE ENERGIA EM CHAPA DE AÇO GALVANIZADO, DE EMBUTIR, COM BARRAMENTO
TRIFÁSICO, PARA 24 DISJUNTORES DIN 100A - FORNECIMENTO E INSTALAÇÃO. AF_10/2020 (UN)</t>
    </r>
  </si>
  <si>
    <r>
      <rPr>
        <sz val="10"/>
        <rFont val="Calibri"/>
        <family val="2"/>
      </rPr>
      <t>Abracadeira  em  aco  para  amarracao  de  eletrodutos,  tipo  d,  com  3/4"  e
parafuso de fixacao</t>
    </r>
  </si>
  <si>
    <t>I00400S</t>
  </si>
  <si>
    <t>11.1.57. S08441 - Abraçadeira metálica tipo "D" de 3/4" (un)</t>
  </si>
  <si>
    <t>INTERRUPTOR  INTERMEDIÁRIO  (1  MÓDULO),  10A/250V,  SEM  SUPORTE  E SEM PLACA - FORNECIMENTO E INSTALAÇÃO. AF_09/2017</t>
  </si>
  <si>
    <t>SUPORTE PARAFUSADO COM PLACA DE ENCAIXE 4" X 2" MÉDIO (1,30 M DO PISO) PARA PONTO ELÉTRICO - FORNECIMENTO E INSTALAÇÃO. AF_12/2015</t>
  </si>
  <si>
    <r>
      <rPr>
        <b/>
        <sz val="10"/>
        <rFont val="Arial"/>
        <family val="2"/>
      </rPr>
      <t>11.1.56. 91979 - INTERRUPTOR INTERMEDIÁRIO (1 MÓDULO), 10A/250V, INCLUINDO SUPORTE E PLACA - FORNECIMENTO E
INSTALAÇÃO. AF_09/2017 (UN)</t>
    </r>
  </si>
  <si>
    <t>11.1.55. S12556 - Junção interna tipo "L" para perfilado, ( ref.: Mopa ou similar) (un)</t>
  </si>
  <si>
    <r>
      <rPr>
        <sz val="10"/>
        <rFont val="Calibri"/>
        <family val="2"/>
      </rPr>
      <t>INTERRUPTOR  SIMPLES  (2  MÓDULOS),  10A/250V,  SEM  SUPORTE  E  SEM
PLACA - FORNECIMENTO E INSTALAÇÃO. AF_12/2015</t>
    </r>
  </si>
  <si>
    <r>
      <rPr>
        <b/>
        <sz val="10"/>
        <rFont val="Arial"/>
        <family val="2"/>
      </rPr>
      <t>11.1.54. 91959 - INTERRUPTOR SIMPLES (2 MÓDULOS), 10A/250V, INCLUINDO SUPORTE E PLACA - FORNECIMENTO E INSTALAÇÃO.
AF_12/2015 (UN)</t>
    </r>
  </si>
  <si>
    <t>11.1.53. S12500 - Cantoneira "ZZ" para fixação de perfilado, ref. Mopa ou similar (un)</t>
  </si>
  <si>
    <r>
      <rPr>
        <sz val="10"/>
        <rFont val="Calibri"/>
        <family val="2"/>
      </rPr>
      <t>Vergalhão (Tirante) com rosca total ø 3/8"x1000mm (marvitec ref. 1431 ou
similar)</t>
    </r>
  </si>
  <si>
    <t>11.1.52. S00424 - Fornecimento e instalação de vergalhão (tirante c/ rosca d=3/8"x1000mm (marvitec ref. 1431 ou similar) (un)</t>
  </si>
  <si>
    <t>TOMADA ALTA DE EMBUTIR (1 MÓDULO), 2P+T 10 A, SEM SUPORTE E SEM PLACA - FORNECIMENTO E INSTALAÇÃO. AF_12/2015</t>
  </si>
  <si>
    <r>
      <rPr>
        <b/>
        <sz val="10"/>
        <rFont val="Arial"/>
        <family val="2"/>
      </rPr>
      <t>11.1.51. 91992 - TOMADA ALTA DE EMBUTIR (1 MÓDULO), 2P+T 10 A, INCLUINDO SUPORTE E PLACA - FORNECIMENTO E
INSTALAÇÃO. AF_12/2015 (UN)</t>
    </r>
  </si>
  <si>
    <t>Tomada 2p+t, ABNT, 10A, para piso, com placa em metal amarelo</t>
  </si>
  <si>
    <t>I09101</t>
  </si>
  <si>
    <t>11.1.50. S00780 - Tomada 2p+t, ABNT, 10 A, para piso, com placa em metal amarelo e caixa pvc (un)</t>
  </si>
  <si>
    <t>Argamassa traço  1:3:12 (em  volume de  cimento, cal  e areia  média úmida) para emboço/massa única/assentamento de alvenaria de vedação, preparo mecânico com betoneira 600 l. af_08/2019</t>
  </si>
  <si>
    <t>S87296S</t>
  </si>
  <si>
    <r>
      <rPr>
        <sz val="10"/>
        <rFont val="Calibri"/>
        <family val="2"/>
      </rPr>
      <t>Quadro  de  distribuição  de  embutir em  chapa de  aço, p/até  24 disjuntores
c/barramento, padrão DIN, Cemar ou similar</t>
    </r>
  </si>
  <si>
    <t>I02531</t>
  </si>
  <si>
    <r>
      <rPr>
        <b/>
        <sz val="10"/>
        <rFont val="Arial"/>
        <family val="2"/>
      </rPr>
      <t>11.1.49. S12226 - Quadro de distribuição de embutir, em chapa de aço, para até 24 disjuntores, com barramento, padrão DIN, exclusive
disjuntores (un)</t>
    </r>
  </si>
  <si>
    <t>11.1.48. 00004342 - PORCA ZINCADA, SEXTAVADA, DIAMETRO 3/8" (UN)</t>
  </si>
  <si>
    <t>11.1.47. 040395 - CHUMBADOR 3/8" X 2.1/2" COM PARAFUSO CBA/CB/CBT ZINCADO (UN)</t>
  </si>
  <si>
    <t>11.1.46. I11072 - Arruela lisa de 3/8" (un)</t>
  </si>
  <si>
    <r>
      <rPr>
        <b/>
        <sz val="10"/>
        <rFont val="Arial"/>
        <family val="2"/>
      </rPr>
      <t>11.1.45. 91887 - CURVA 90 GRAUS PARA ELETRODUTO, PVC, ROSCÁVEL, DN 20 MM (1/2"), PARA CIRCUITOS TERMINAIS, INSTALADA
EM FORRO - FORNECIMENTO E INSTALAÇÃO. AF_12/2015 (UN)</t>
    </r>
  </si>
  <si>
    <t>Luva roscavel, pvc, 1/2", agua fria predial</t>
  </si>
  <si>
    <t>I03883S</t>
  </si>
  <si>
    <t>11.1.44. S01302 - Luva de pvc rígido roscável diâm = 1/2" (un)</t>
  </si>
  <si>
    <r>
      <rPr>
        <sz val="10"/>
        <rFont val="Calibri"/>
        <family val="2"/>
      </rPr>
      <t>QUADRO  DE  DISTRIBUICAO  COM  BARRAMENTO  TRIFASICO,  DE  EMBUTIR, EM  CHAPA  DE  ACO  GALVANIZADO,  PARA  18  DISJUNTORES  DIN,  100  A,
INCLUINDO BARRAMENTO</t>
    </r>
  </si>
  <si>
    <r>
      <rPr>
        <b/>
        <sz val="10"/>
        <rFont val="Arial"/>
        <family val="2"/>
      </rPr>
      <t>11.1.43. 101883 - QUADRO DE DISTRIBUIÇÃO DE ENERGIA EM CHAPA DE AÇO GALVANIZADO, DE EMBUTIR, COM BARRAMENTO
TRIFÁSICO, PARA 18 DISJUNTORES DIN 100A - FORNECIMENTO E INSTALAÇÃO. AF_10/2020 (UN)</t>
    </r>
  </si>
  <si>
    <r>
      <rPr>
        <sz val="10"/>
        <rFont val="Calibri"/>
        <family val="2"/>
      </rPr>
      <t>SENSOR   DE   PRESENCA   BIVOLT   DE   PAREDE   COM   FOTOCELULA   PARA QUALQUER   TIPO   DE   LAMPADA   POTENCIA   MAXIMA   *1000*   W,   USO
INTERNO</t>
    </r>
  </si>
  <si>
    <r>
      <rPr>
        <b/>
        <sz val="10"/>
        <rFont val="Arial"/>
        <family val="2"/>
      </rPr>
      <t>11.1.42. 97595 - SENSOR DE PRESENÇA COM FOTOCÉLULA, FIXAÇÃO EM PAREDE - FORNECIMENTO E INSTALAÇÃO. AF_02/2020
(UN)</t>
    </r>
  </si>
  <si>
    <t>11.1.41. S12557 - Junção interna tipo "T" para perfilado, ( ref.: Mopa ou similar) (un)</t>
  </si>
  <si>
    <r>
      <rPr>
        <sz val="10"/>
        <rFont val="Calibri"/>
        <family val="2"/>
      </rPr>
      <t>INTERRUPTOR  PARALELO  (1  MÓDULO),  10A/250V,  SEM  SUPORTE  E  SEM
PLACA - FORNECIMENTO E INSTALAÇÃO. AF_12/2015</t>
    </r>
  </si>
  <si>
    <r>
      <rPr>
        <b/>
        <sz val="10"/>
        <rFont val="Arial"/>
        <family val="2"/>
      </rPr>
      <t>11.1.40. 91955 - INTERRUPTOR PARALELO (1 MÓDULO), 10A/250V, INCLUINDO SUPORTE E PLACA - FORNECIMENTO E INSTALAÇÃO.
AF_12/2015 (UN)</t>
    </r>
  </si>
  <si>
    <t>11.1.39. S00352 - Eletroduto de pvc rígido roscável, diâm = 20mm (1/2") (m)</t>
  </si>
  <si>
    <t>11.1.38. I39469S - Dispositivo dps classe ii, 1 polo, tensao maxima de 275 v, corrente maxima de *20* ka (tipo ac) (un)</t>
  </si>
  <si>
    <r>
      <rPr>
        <sz val="10"/>
        <rFont val="Calibri"/>
        <family val="2"/>
      </rPr>
      <t>ELETRODUTO/DUTO    PEAD    FLEXIVEL    PAREDE    SIMPLES,    CORRUGACAO HELICOIDAL,   COR   PRETA,   SEM   ROSCA,   DE   2",    PARA   CABEAMENTO
SUBTERRANEO (NBR 15715)</t>
    </r>
  </si>
  <si>
    <t>11.1.37. 97668 - ELETRODUTO FLEXÍVEL CORRUGADO, PEAD, DN 63 (2") - FORNECIMENTO E INSTALAÇÃO. AF_04/2016 (M)</t>
  </si>
  <si>
    <t>11.1.36. I03023 - Motor elétrico trifásico, baixa rotação, 1CV (un)</t>
  </si>
  <si>
    <t>11.1.35. S97667S - Eletroduto flexível corrugado, pead, dn 50 (1 ½?) - fornecimento e instalação. af_04/2016 (m)</t>
  </si>
  <si>
    <r>
      <rPr>
        <sz val="10"/>
        <rFont val="Calibri"/>
        <family val="2"/>
      </rPr>
      <t>ELETRODUTODUTO    PEAD    FLEXIVEL    PAREDE    SIMPLES,    CORRUGACAO HELICOIDAL,  COR  PRETA,  SEM  ROSCA,  DE  1  1/4",   PARA  CABEAMENTO
SUBTERRANEO (NBR 15715)</t>
    </r>
  </si>
  <si>
    <r>
      <rPr>
        <b/>
        <sz val="10"/>
        <rFont val="Arial"/>
        <family val="2"/>
      </rPr>
      <t>11.1.34. 91840 - ELETRODUTO FLEXÍVEL CORRUGADO, PEAD, DN 40 MM (1 1/4"), PARA CIRCUITOS TERMINAIS, INSTALADO EM
FORRO - FORNECIMENTO E INSTALAÇÃO. AF_12/2015 (M)</t>
    </r>
  </si>
  <si>
    <r>
      <rPr>
        <sz val="10"/>
        <rFont val="Calibri"/>
        <family val="2"/>
      </rPr>
      <t>LUMINARIA  DE  EMERGENCIA  30  LEDS,  POTENCIA  2  W,  BATERIA  DE  LITIO,
AUTONOMIA DE 6 HORAS</t>
    </r>
  </si>
  <si>
    <r>
      <rPr>
        <b/>
        <sz val="10"/>
        <rFont val="Arial"/>
        <family val="2"/>
      </rPr>
      <t>11.1.33. 97599 - LUMINÁRIA DE EMERGÊNCIA, COM 30 LÂMPADAS LED DE 2 W, SEM REATOR - FORNECIMENTO E INSTALAÇÃO.
AF_02/2020 (UN)</t>
    </r>
  </si>
  <si>
    <t>11.1.32. I02003 - Saída horizontal para eletroduto 3/4" (ref. vl 33 valemam ou similar) (un)</t>
  </si>
  <si>
    <r>
      <rPr>
        <sz val="10"/>
        <rFont val="Calibri"/>
        <family val="2"/>
      </rPr>
      <t>ELETRODUTO  PVC  FLEXIVEL  CORRUGADO,  REFORCADO,  COR  LARANJA,  DE
32 MM, PARA LAJES E PISOS</t>
    </r>
  </si>
  <si>
    <r>
      <rPr>
        <b/>
        <sz val="10"/>
        <rFont val="Arial"/>
        <family val="2"/>
      </rPr>
      <t>11.1.31. 91837 - ELETRODUTO FLEXÍVEL CORRUGADO REFORÇADO, PVC, DN 32 MM (1"), PARA CIRCUITOS TERMINAIS, INSTALADO
EM FORRO - FORNECIMENTO E INSTALAÇÃO. AF_12/2015 (M)</t>
    </r>
  </si>
  <si>
    <t>TOMADA BAIXA DE EMBUTIR (1 MÓDULO), 2P+T 10 A, SEM SUPORTE E SEM PLACA - FORNECIMENTO E INSTALAÇÃO. AF_12/2015</t>
  </si>
  <si>
    <r>
      <rPr>
        <b/>
        <sz val="10"/>
        <rFont val="Arial"/>
        <family val="2"/>
      </rPr>
      <t>11.1.30. 92000 - TOMADA BAIXA DE EMBUTIR (1 MÓDULO), 2P+T 10 A, INCLUINDO SUPORTE E PLACA - FORNECIMENTO E
INSTALAÇÃO. AF_12/2015 (UN)</t>
    </r>
  </si>
  <si>
    <t>TOMADA MÉDIA DE EMBUTIR (1 MÓDULO), 2P+T 10 A, SEM SUPORTE E SEM PLACA - FORNECIMENTO E INSTALAÇÃO. AF_12/2015</t>
  </si>
  <si>
    <r>
      <rPr>
        <b/>
        <sz val="10"/>
        <rFont val="Arial"/>
        <family val="2"/>
      </rPr>
      <t>11.1.29. 91996 - TOMADA MÉDIA DE EMBUTIR (1 MÓDULO), 2P+T 10 A, INCLUINDO SUPORTE E PLACA - FORNECIMENTO E
INSTALAÇÃO. AF_12/2015 (UN)</t>
    </r>
  </si>
  <si>
    <t>11.1.28. 00039391 - LUMINARIA LED REFLETOR RETANGULAR BIVOLT, LUZ BRANCA, 50 W (UN)</t>
  </si>
  <si>
    <t>1ª Escavação   manual   de vala ou com cava  profundidade até 1,50m em material de 1ª categoria</t>
  </si>
  <si>
    <r>
      <rPr>
        <sz val="10"/>
        <rFont val="Calibri"/>
        <family val="2"/>
      </rPr>
      <t>Luminária   em   LED    para   iluminação   pública,   50W,   100   a   220v,   Fluxo luminoso 4000 a 4200 lúmens, Temp. cor 6000/6500k, IRC= ou 70%, modelo
Induspar ou similar</t>
    </r>
  </si>
  <si>
    <t>I13673</t>
  </si>
  <si>
    <t>Suporte de fixação em chapa de aço galvanizado, para 01 luminária, encaixe em poste com topo de Ø de 60,3mm externo, da Induspar ou similar</t>
  </si>
  <si>
    <t>I13671</t>
  </si>
  <si>
    <r>
      <rPr>
        <sz val="10"/>
        <rFont val="Calibri"/>
        <family val="2"/>
      </rPr>
      <t>Poste de aço galv.  cônico contínuPoste de Aço para Jardim, altura 3m/4m,
com tubo diam. = 64mm</t>
    </r>
  </si>
  <si>
    <t>I13668</t>
  </si>
  <si>
    <r>
      <rPr>
        <b/>
        <sz val="10"/>
        <rFont val="Arial"/>
        <family val="2"/>
      </rPr>
      <t>11.1.27. S12903 - Poste decorativo 1 pétalas, em aço galvanizado com difusor em vidro transparente temperado, com 3m/4m, inclusive
lâmpada de led 50w (un)</t>
    </r>
  </si>
  <si>
    <r>
      <rPr>
        <sz val="10"/>
        <rFont val="Calibri"/>
        <family val="2"/>
      </rPr>
      <t>Luminária tipo balizador para ambiente aberto, corpo em alumínio fundido pintado, difusor em vidro frisado temperado, ref. EX02-S, da Lumicenter ou
simiular  (tipo tartaruga)</t>
    </r>
  </si>
  <si>
    <t>I06863</t>
  </si>
  <si>
    <t>Lâmpada fluorescente eletronica PL  15W / 127v (compacta integrada)</t>
  </si>
  <si>
    <t>I04675</t>
  </si>
  <si>
    <r>
      <rPr>
        <b/>
        <sz val="10"/>
        <rFont val="Arial"/>
        <family val="2"/>
      </rPr>
      <t>11.1.26. S07294 - Luminária tipo balizador para ambiente aberto, corpo em alumínio fundido pintado, difusor em vidro frisado temperado,
ref. EX02-S, da Lumicenter ou simiular (tipo tartaruga) (un)</t>
    </r>
  </si>
  <si>
    <t>11.1.25. I001057 - DISJUNTOR - DISPOSITIVO PROTETOR DE SURTO 1 POLO 12KA WEG (UN)</t>
  </si>
  <si>
    <t>Disjuntor bipolar DR 25 A, dispositivo residual diferencial, tipo AC, 30mA</t>
  </si>
  <si>
    <t>I07943</t>
  </si>
  <si>
    <t>11.1.24. S07996 - Disjuntor bipolar DR 25 A - Dispositivo residual diferencial, tipo AC, 30MA, ref.5SM1 312-OMB, Siemens ou similar (un)</t>
  </si>
  <si>
    <t>TERMINAL A COMPRESSAO EM COBRE ESTANHADO PARA CABO 10 MM2, 1 FURO E 1 COMPRESSAO, PARA PARAFUSO DE FIXACAO M6</t>
  </si>
  <si>
    <t>11.1.23. 93672 - DISJUNTOR TRIPOLAR TIPO DIN, CORRENTE NOMINAL DE 40A - FORNECIMENTO E INSTALAÇÃO. AF_10/2020 (UN)</t>
  </si>
  <si>
    <t>11.1.22. 93653 - DISJUNTOR MONOPOLAR TIPO DIN, CORRENTE NOMINAL DE 10A - FORNECIMENTO E INSTALAÇÃO. AF_10/2020 (UN)</t>
  </si>
  <si>
    <t>11.1.21. 93654 - DISJUNTOR MONOPOLAR TIPO DIN, CORRENTE NOMINAL DE 16A - FORNECIMENTO E INSTALAÇÃO. AF_10/2020 (UN)</t>
  </si>
  <si>
    <t>11.1.20. 93668 - DISJUNTOR TRIPOLAR TIPO DIN, CORRENTE NOMINAL DE 16A - FORNECIMENTO E INSTALAÇÃO. AF_10/2020 (UN)</t>
  </si>
  <si>
    <t>11.1.19. 93667 - DISJUNTOR TRIPOLAR TIPO DIN, CORRENTE NOMINAL DE 10A - FORNECIMENTO E INSTALAÇÃO. AF_10/2020 (UN)</t>
  </si>
  <si>
    <t>11.1.18. S00353 - Eletroduto de pvc rígido roscável, diâm = 25mm (3/4") (m)</t>
  </si>
  <si>
    <r>
      <rPr>
        <b/>
        <sz val="10"/>
        <rFont val="Arial"/>
        <family val="2"/>
      </rPr>
      <t>11.1.17. 91854 - ELETRODUTO FLEXÍVEL CORRUGADO, PVC, DN 25 MM (3/4"), PARA CIRCUITOS TERMINAIS, INSTALADO EM PAREDE -
FORNECIMENTO E INSTALAÇÃO. AF_12/2015 (M)</t>
    </r>
  </si>
  <si>
    <r>
      <rPr>
        <b/>
        <sz val="10"/>
        <rFont val="Arial"/>
        <family val="2"/>
      </rPr>
      <t>11.1.16. 91853 - ELETRODUTO FLEXÍVEL CORRUGADO REFORÇADO, PVC, DN 20 MM (1/2"), PARA CIRCUITOS TERMINAIS, INSTALADO
EM PAREDE - FORNECIMENTO E INSTALAÇÃO. AF_12/2015 (M)</t>
    </r>
  </si>
  <si>
    <r>
      <rPr>
        <b/>
        <sz val="10"/>
        <rFont val="Arial"/>
        <family val="2"/>
      </rPr>
      <t>11.1.15. 00039762 - QUADRO DE DISTRIBUICAO COM BARRAMENTO TRIFASICO, DE EMBUTIR, EM CHAPA DE ACO GALVANIZADO,
PARA 36 DISJUNTORES DIN, 100 A (UN)</t>
    </r>
  </si>
  <si>
    <r>
      <rPr>
        <b/>
        <sz val="10"/>
        <rFont val="Arial"/>
        <family val="2"/>
      </rPr>
      <t>11.1.14. 00039756 - QUADRO DE DISTRIBUICAO COM BARRAMENTO TRIFASICO, DE SOBREPOR, EM CHAPA DE ACO GALVANIZADO,
PARA 12 DISJUNTORES DIN, 100 A (UN)</t>
    </r>
  </si>
  <si>
    <r>
      <rPr>
        <sz val="10"/>
        <rFont val="Calibri"/>
        <family val="2"/>
      </rPr>
      <t>INTERRUPTOR  SIMPLES  (3  MÓDULOS),  10A/250V,  SEM  SUPORTE  E  SEM
PLACA - FORNECIMENTO E INSTALAÇÃO. AF_12/2015</t>
    </r>
  </si>
  <si>
    <r>
      <rPr>
        <b/>
        <sz val="10"/>
        <rFont val="Arial"/>
        <family val="2"/>
      </rPr>
      <t>11.1.13. 91967 - INTERRUPTOR SIMPLES (3 MÓDULOS), 10A/250V, INCLUINDO SUPORTE E PLACA - FORNECIMENTO E INSTALAÇÃO.
AF_12/2015 (UN)</t>
    </r>
  </si>
  <si>
    <r>
      <rPr>
        <sz val="10"/>
        <rFont val="Calibri"/>
        <family val="2"/>
      </rPr>
      <t>INTERRUPTOR  SIMPLES  (1  MÓDULO),  10A/250V,  SEM  SUPORTE  E  SEM
PLACA - FORNECIMENTO E INSTALAÇÃO. AF_12/2015</t>
    </r>
  </si>
  <si>
    <r>
      <rPr>
        <b/>
        <sz val="10"/>
        <rFont val="Arial"/>
        <family val="2"/>
      </rPr>
      <t>11.1.12. 91953 - INTERRUPTOR SIMPLES (1 MÓDULO), 10A/250V, INCLUINDO SUPORTE E PLACA - FORNECIMENTO E INSTALAÇÃO.
AF_12/2015 (UN)</t>
    </r>
  </si>
  <si>
    <r>
      <rPr>
        <sz val="10"/>
        <rFont val="Calibri"/>
        <family val="2"/>
      </rPr>
      <t>CABO   DE   COBRE,   FLEXIVEL,   CLASSE   4   OU   5,   ISOLACAO   EM   PVC/A, ANTICHAMA    BWF-B,    COBERTURA    PVC-ST1,    ANTICHAMA    BWF-B,    1
CONDUTOR, 0,6/1 KV, SECAO NOMINAL 1,5 MM2</t>
    </r>
  </si>
  <si>
    <r>
      <rPr>
        <b/>
        <sz val="10"/>
        <rFont val="Arial"/>
        <family val="2"/>
      </rPr>
      <t>11.1.11. 91925 - CABO DE COBRE FLEXÍVEL ISOLADO, 1,5 MM², ANTI-CHAMA 0,6/1,0 KV, PARA CIRCUITOS TERMINAIS -
FORNECIMENTO E INSTALAÇÃO. AF_12/2015 (M)</t>
    </r>
  </si>
  <si>
    <t>CABO   DE   COBRE,   FLEXIVEL,   CLASSE   4   OU   5,   ISOLACAO   EM   PVC/A, ANTICHAMA BWF-B, 1 CONDUTOR, 450/750 V, SECAO NOMINAL 4 MM2</t>
  </si>
  <si>
    <r>
      <rPr>
        <b/>
        <sz val="10"/>
        <rFont val="Arial"/>
        <family val="2"/>
      </rPr>
      <t>11.1.10. 91928 - CABO DE COBRE FLEXÍVEL ISOLADO, 4 MM², ANTI-CHAMA 450/750 V, PARA CIRCUITOS TERMINAIS - FORNECIMENTO
E INSTALAÇÃO. AF_12/2015 (M)</t>
    </r>
  </si>
  <si>
    <r>
      <rPr>
        <b/>
        <sz val="10"/>
        <rFont val="Arial"/>
        <family val="2"/>
      </rPr>
      <t>11.1.9. 91926 - CABO DE COBRE FLEXÍVEL ISOLADO, 2,5 MM², ANTI-CHAMA 450/750 V, PARA CIRCUITOS TERMINAIS - FORNECIMENTO
E INSTALAÇÃO. AF_12/2015 (M)</t>
    </r>
  </si>
  <si>
    <t>11.1.8. I03624 - Perfilado metálico perfurado 38 x 38 x 6000mm, chapa 16, Mopa ou similar (un)</t>
  </si>
  <si>
    <r>
      <rPr>
        <b/>
        <sz val="10"/>
        <rFont val="Arial"/>
        <family val="2"/>
      </rPr>
      <t>11.1.7. 91890 - CURVA 90 GRAUS PARA ELETRODUTO, PVC, ROSCÁVEL, DN 25 MM (3/4"), PARA CIRCUITOS TERMINAIS, INSTALADA
EM FORRO - FORNECIMENTO E INSTALAÇÃO. AF_12/2015 (UN)</t>
    </r>
  </si>
  <si>
    <r>
      <rPr>
        <sz val="10"/>
        <rFont val="Calibri"/>
        <family val="2"/>
      </rPr>
      <t>CONDULETE  DE  ALUMINIO  TIPO  X,  PARA  ELETRODUTO  ROSCAVEL  DE  1",
COM TAMPA CEGA</t>
    </r>
  </si>
  <si>
    <r>
      <rPr>
        <b/>
        <sz val="10"/>
        <rFont val="Arial"/>
        <family val="2"/>
      </rPr>
      <t>11.1.6. 95802 - CONDULETE DE ALUMÍNIO, TIPO X, PARA ELETRODUTO DE AÇO GALVANIZADO DN 25 MM (1''), APARENTE -
FORNECIMENTO E INSTALAÇÃO. AF_11/2016_P (UN)</t>
    </r>
  </si>
  <si>
    <t>11.1.5. I13645 - Caixa de Passagem de Alumínio para piso 30x30x12cm, da marca Wetzel Mod: Cp-3030-12 ou similar. (un)</t>
  </si>
  <si>
    <t>Caixa de luz "4 x 4" em aco esmaltada</t>
  </si>
  <si>
    <t>I02557S</t>
  </si>
  <si>
    <t>Placa cega para caixa de pvc 4"x 4", p/eletroduto</t>
  </si>
  <si>
    <t>I09287</t>
  </si>
  <si>
    <t>11.1.4. S00651 - Caixa de ferro galvanizado 4" x 4" com tampa Pial ou similar (un)</t>
  </si>
  <si>
    <t>11.1.3. S04037 - Caixa de passagem em alumínio 4x2" - Fornecimento (Un)</t>
  </si>
  <si>
    <t>I09326</t>
  </si>
  <si>
    <t>11.1.2. S09051 - Caixa de equalização p/aterramento 20x20x10cm de sobrepor p/11 terminais de pressão c/barramento (un)</t>
  </si>
  <si>
    <r>
      <rPr>
        <sz val="10"/>
        <rFont val="Calibri"/>
        <family val="2"/>
      </rPr>
      <t>LUMINARIA ARANDELA TIPO MEIA-LUA COM VIDRO FOSCO *30 X 15* CM, PARA  1  LAMPADA,  BASE  E27,  POTENCIA  MAXIMA  40/60  W  (NAO  INCLUI
LAMPADA)</t>
    </r>
  </si>
  <si>
    <t>LAMPADA LED 6 W BIVOLT BRANCA, FORMATO TRADICIONAL (BASE E27)</t>
  </si>
  <si>
    <r>
      <rPr>
        <b/>
        <sz val="10"/>
        <rFont val="Arial"/>
        <family val="2"/>
      </rPr>
      <t>11.1.1. 97605 - LUMINÁRIA ARANDELA TIPO MEIA LUA, DE SOBREPOR, COM 1 LÂMPADA LED DE 6 W, SEM REATOR - FORNECIMENTO
E INSTALAÇÃO. AF_02/2020 (UN)</t>
    </r>
  </si>
  <si>
    <t>Preparo de fundo de vala com largura maior ou igual a 1,5 m e menor que 2,5 m, com camada de areia, lançamento mecanizado. af_08/2020</t>
  </si>
  <si>
    <t>S101625S</t>
  </si>
  <si>
    <r>
      <rPr>
        <sz val="10"/>
        <rFont val="Calibri"/>
        <family val="2"/>
      </rPr>
      <t>Peça circular pré-moldada, volume de concreto acima de 100 litros, taxa de
aço aproximada de 30kg/m³. af_01/2018</t>
    </r>
  </si>
  <si>
    <t>S97740S</t>
  </si>
  <si>
    <t>Peça  circular  pré-moldada,  volume  de  concreto  de  10  a  30  litros,  taxa  de fibra de polipropileno aproximada de 6 kg/m³. af_01/2018_p</t>
  </si>
  <si>
    <t>S97738S</t>
  </si>
  <si>
    <r>
      <rPr>
        <sz val="10"/>
        <rFont val="Calibri"/>
        <family val="2"/>
      </rPr>
      <t>Argamassa traço 1:3 (em volume de cimento e areia média úmida), preparo
mecânico com betoneira 400 l. af_08/2019</t>
    </r>
  </si>
  <si>
    <t>S88628S</t>
  </si>
  <si>
    <r>
      <rPr>
        <sz val="10"/>
        <rFont val="Calibri"/>
        <family val="2"/>
      </rPr>
      <t>Retroescavadeira sobre rodas com carregadeira, tração 4x4, potência líq. 88 hp,  caçamba  carreg.  cap.  mín.  1  m3,  caçamba  retro  cap.  0,26  m3,  peso operacional mín. 6.674 kg, profundidade escavação máx. 4,37 m - chi diurno.
af_06/2014</t>
    </r>
  </si>
  <si>
    <t>S05679S</t>
  </si>
  <si>
    <r>
      <rPr>
        <sz val="10"/>
        <rFont val="Calibri"/>
        <family val="2"/>
      </rPr>
      <t>Retroescavadeira sobre rodas com carregadeira, tração 4x4, potência líq. 88 hp,  caçamba  carreg.  cap.  mín.  1  m3,  caçamba  retro  cap.  0,26  m3,  peso operacional  mín.  6.674  kg,  profundidade  escavação  máx.  4,37  m  -  chp
diurno. af_06/2014</t>
    </r>
  </si>
  <si>
    <t>S05678S</t>
  </si>
  <si>
    <t>Anel  em  concreto  armado,  perfurado,  para  fossas  septicas  e  sumidouros, sem fundo, diametro interno de 2,00 m e altura de 0,50 m</t>
  </si>
  <si>
    <t>I43446S</t>
  </si>
  <si>
    <t>10.4.3. S98062S - Sumidouro circular, em concreto pré-moldado, diâmetro interno = 1,20 m, altura interna = 3,60m (un)</t>
  </si>
  <si>
    <r>
      <rPr>
        <sz val="10"/>
        <rFont val="Calibri"/>
        <family val="2"/>
      </rPr>
      <t>Argamassa  traço  1:3  (em  volume  de  cimento  e  areia  média  úmida)  com adição   de   impermeabilizante,   preparo   mecânico   com   betoneira   400   l.
af_08/2019</t>
    </r>
  </si>
  <si>
    <t>S100475S</t>
  </si>
  <si>
    <t>Anel  em  concreto  armado,  liso,  para  fossas  septicas  e  sumidouros,  sem fundo, diametro interno de 2,50 m e altura de 0,50 m</t>
  </si>
  <si>
    <t>I12567S</t>
  </si>
  <si>
    <r>
      <rPr>
        <sz val="10"/>
        <rFont val="Calibri"/>
        <family val="2"/>
      </rPr>
      <t>Anel   em   concreto   armado,   liso,   para   pocos   de   inspecao,   sem   fundo,
diametro interno de 0,60 m e altura de 0,50 m</t>
    </r>
  </si>
  <si>
    <t>I12532S</t>
  </si>
  <si>
    <r>
      <rPr>
        <sz val="10"/>
        <rFont val="Calibri"/>
        <family val="2"/>
      </rPr>
      <t>Pedra britada n. 0, ou pedrisco (4,8 a  9,5 mm)  posto pedreira/fornecedor,
sem frete</t>
    </r>
  </si>
  <si>
    <t>I04720S</t>
  </si>
  <si>
    <t>10.4.2. S98060S - Filtro anaeróbio circular, em alvanaria 430cm R150cm (un)</t>
  </si>
  <si>
    <r>
      <rPr>
        <sz val="10"/>
        <rFont val="Calibri"/>
        <family val="2"/>
      </rPr>
      <t>Peça retangular pré-moldada, volume de concreto de 30 a 100 litros, taxa de
aço aproximada de 30kg/m³. af_01/2018</t>
    </r>
  </si>
  <si>
    <t>S97735S</t>
  </si>
  <si>
    <t>Fabricação,  montagem  e  desmontagem  de  fôrma  para  viga  baldrame,  em madeira serrada, e=25 mm, 4 utilizações. af_06/2017</t>
  </si>
  <si>
    <t>S96536S</t>
  </si>
  <si>
    <t>Concreto  fck  =  20mpa,  traço  1:2,7:3  (em  massa  seca  de  cimento/  areia média/ brita 1) - preparo mecânico com betoneira 600 l. af_05/2021</t>
  </si>
  <si>
    <t>S94970S</t>
  </si>
  <si>
    <r>
      <rPr>
        <sz val="10"/>
        <rFont val="Calibri"/>
        <family val="2"/>
      </rPr>
      <t>Armação  de  laje  de  uma  estrutura  convencional  de  concreto  armado  em uma   edificação   térrea   ou   sobrado   utilizando   aço   ca-60   de   4,2   mm   -
montagem. af_12/2015</t>
    </r>
  </si>
  <si>
    <t>S92783S</t>
  </si>
  <si>
    <t>Armação de cinta de alvenaria estrutural; diâmetro de 10,0 mm. af_01/2015</t>
  </si>
  <si>
    <t>S89998S</t>
  </si>
  <si>
    <r>
      <rPr>
        <sz val="10"/>
        <rFont val="Calibri"/>
        <family val="2"/>
      </rPr>
      <t>Grauteamento  de   cinta  superior   ou  de   verga  em   alvenaria  estrutural.
af_01/2015</t>
    </r>
  </si>
  <si>
    <t>S89995S</t>
  </si>
  <si>
    <t>Argamassa  traço  1:4  (em  volume  de  cimento  e  areia  grossa  úmida)  para chapisco convencional, preparo mecânico com betoneira 400 l. af_08/2019</t>
  </si>
  <si>
    <t>S87316S</t>
  </si>
  <si>
    <t>Tijolo ceramico macico comum *5 x 10 x 20* cm (l x a x c)</t>
  </si>
  <si>
    <t>I07258S</t>
  </si>
  <si>
    <t>10.4.1. S98066S - Tanque séptico retangular, em alvenaria com tijolos cerâmicos maciços, dimensões internas: 2,8 x 1,8 x 1,4 m (un)</t>
  </si>
  <si>
    <t>JOELHO 90 PVC LEVE 150mm</t>
  </si>
  <si>
    <t>I004503</t>
  </si>
  <si>
    <t>SOLUCAO LIMPADORA PARA TUBOS PVC FRASCO 800gr</t>
  </si>
  <si>
    <t>I003889</t>
  </si>
  <si>
    <t>LIXA PARA MADEIRA S422 NORTON 100</t>
  </si>
  <si>
    <t>I003487</t>
  </si>
  <si>
    <t>ADESIVO PARA PVC bisnaga de 75 gramas</t>
  </si>
  <si>
    <t>I003389</t>
  </si>
  <si>
    <t>10.3.22. 053325 - JOELHO 90 PVC ESGOTO 150mm (UN)</t>
  </si>
  <si>
    <t>10.3.21. I001169 - TE ESGOTO SANITARIO PVC SERIE NORMAL 150 x 150mm (UN)</t>
  </si>
  <si>
    <t>10.3.20. I11655S - Te sanitario, pvc, dn 100 x 50 mm, serie normal, para esgoto predial (un)</t>
  </si>
  <si>
    <t>TE ESGOTO SANITARIO PVC SERIE NORMAL 50 x 50mm</t>
  </si>
  <si>
    <t>I004507</t>
  </si>
  <si>
    <t>SOLUCAO LIMPADORA PARA PVC EMBALAGEM 200cc</t>
  </si>
  <si>
    <t>I000386</t>
  </si>
  <si>
    <t>10.3.19. 053404 - TE SANITARIO PVC ESGOTO 50x50mm (UN)</t>
  </si>
  <si>
    <t>ANEL BORRACHA PARA PVC SERIE R 75mm</t>
  </si>
  <si>
    <t>I043637</t>
  </si>
  <si>
    <t>ANEL BORRACHA PARA PVC SERIE R 40mm</t>
  </si>
  <si>
    <t>I043636</t>
  </si>
  <si>
    <t>VASELINA PASTOSA LUBRIFICANTE EMBALAGEM 1.000g</t>
  </si>
  <si>
    <t>I004869</t>
  </si>
  <si>
    <t>TE ESGOTO SANITARIO PVC SERIE NORMAL 75 x 50mm</t>
  </si>
  <si>
    <t>I004490</t>
  </si>
  <si>
    <t>ENCANADOR       OU       BOMBEIRO       HIDRÁULICO       COM       ENCARGOS COMPLEMENTARES</t>
  </si>
  <si>
    <t>10.3.18. 054170 - TE PVC ESGOTO PVC SERIE NORMAL 75x50mm (UN)</t>
  </si>
  <si>
    <t>10.3.17. 00038676 - LUVA SIMPLES, PVC, SOLDAVEL, DN 150 MM, SERIE NORMAL, PARA ESGOTO PREDIAL (UN)</t>
  </si>
  <si>
    <t>10.3.16. 00003899 - LUVA SIMPLES, PVC, SOLDAVEL, DN 100 MM, SERIE NORMAL, PARA ESGOTO PREDIAL (UN)</t>
  </si>
  <si>
    <t>10.3.15. 00003898 - LUVA SIMPLES, PVC, SOLDAVEL, DN 75 MM, SERIE NORMAL, PARA ESGOTO PREDIAL (UN)</t>
  </si>
  <si>
    <t>10.3.14. I03875S - Luva simples, pvc, dn 50 mm, serie normal, para esgoto predial (un)</t>
  </si>
  <si>
    <t>10.3.13. 00020138 - JUNCAO DE REDUCAO SIMPLES, PVC, 150 X 100 MM, PARA ESGOTO PREDIAL (UN)</t>
  </si>
  <si>
    <t>10.3.12. 00003670 - JUNCAO SIMPLES, PVC, 45 GRAUS, DN 100 X 100 MM, SERIE NORMAL PARA ESGOTO PREDIAL (UN)</t>
  </si>
  <si>
    <t>10.3.11. 00003659 - JUNCAO SIMPLES, PVC, DN 100 X 50 MM, SERIE NORMAL PARA ESGOTO PREDIAL (UN)</t>
  </si>
  <si>
    <t>10.3.10. I004502 - JOELHO 90 PVC ESGOTO SERIE NORMAL 100mm (UN)</t>
  </si>
  <si>
    <t>10.3.9. I004499 - JOELHO 90 PVC ESGOTO SERIE NORMAL 75mm (UN)</t>
  </si>
  <si>
    <t>10.3.8. I004498 - JOELHO 90 PVC ESGOTO SERIE NORMAL 50mm (UN)</t>
  </si>
  <si>
    <t>10.3.7. I002690 - JOELHO 90 PVC ESGOTO SERIE NORMAL 40mm (UN)</t>
  </si>
  <si>
    <t>10.3.6. I018883 - JOELHO 45 PVC ESGOTO SERIE NORMAL 150mm (UN)</t>
  </si>
  <si>
    <t>10.3.5. I017942 - JOELHO 45 PVC ESGOTO SERIE NORMAL 100mm (UN)</t>
  </si>
  <si>
    <t>10.3.4. I006033 - JOELHO 45 PVC ESGOTO SERIE NORMAL 40mm (UN)</t>
  </si>
  <si>
    <t>10.3.3. I004494 - JOELHO 45 PVC ESGOTO SERIE NORMAL 50mm (UN)</t>
  </si>
  <si>
    <t>Lixa d'agua em folha, grao 100</t>
  </si>
  <si>
    <t>I38383S</t>
  </si>
  <si>
    <t>Solucao limpadora para pvc, frasco com 1000 cm3</t>
  </si>
  <si>
    <t>I20083S</t>
  </si>
  <si>
    <t>Joelho pvc, soldavel, bb, 45 graus, dn 40 mm, para esgoto predial</t>
  </si>
  <si>
    <t>I03516S</t>
  </si>
  <si>
    <t>Adesivo plastico para pvc, frasco com 850 gr</t>
  </si>
  <si>
    <t>I00122S</t>
  </si>
  <si>
    <r>
      <rPr>
        <b/>
        <sz val="10"/>
        <rFont val="Arial"/>
        <family val="2"/>
      </rPr>
      <t>10.3.2. S89726S - Joelho 45 graus, pvc, serie normal, esgoto predial, dn 40 mm, junta soldável, fornecido e instalado em ramal de
descarga ou ramal de esgoto sanitário. af_12/2014 (un)</t>
    </r>
  </si>
  <si>
    <t>Bucha de reducao de pvc, soldavel, longa, 50 x 40 mm, para esgoto predial</t>
  </si>
  <si>
    <t>I20086S</t>
  </si>
  <si>
    <t>Solucao limpadora pvc</t>
  </si>
  <si>
    <t>I02036</t>
  </si>
  <si>
    <t>Adesivo pvc em frasco de 850 gramas</t>
  </si>
  <si>
    <t>I00138</t>
  </si>
  <si>
    <t>10.3.1. S01598 - Bucha de redução longa, em pvc rígido soldável, para esgoto secundário, diâm = 50 x 40mm (un)</t>
  </si>
  <si>
    <t>10.2.18. I043704 - RALO SIFONADO CONICO COM PORTA GRELHA PRATA E GRELHA ALUMINIO 100x40mm  (UN)</t>
  </si>
  <si>
    <t>10.2.17. I043689 - PORTA GRELHA QUADRADA INOX 100mm  (UN)</t>
  </si>
  <si>
    <t>Forma plana para fundações, em tábuas de pinho, 02 usos</t>
  </si>
  <si>
    <t>S00079</t>
  </si>
  <si>
    <t>10.2.16. S06388 - Caixa de distribuição esgoto 120x60cm (un)</t>
  </si>
  <si>
    <t>10.2.15. S06388 - Caixa de distribuição drenagem pluvial 150x60m (un)</t>
  </si>
  <si>
    <r>
      <rPr>
        <sz val="10"/>
        <rFont val="Calibri"/>
        <family val="2"/>
      </rPr>
      <t>PREPARO DE FUNDO DE VALA COM LARGURA MAIOR OU IGUAL A 1,5 M E MENOR QUE 2,5 M, COM CAMADA DE AREIA, LANÇAMENTO MECANIZADO.
AF_08/2020</t>
    </r>
  </si>
  <si>
    <r>
      <rPr>
        <sz val="10"/>
        <rFont val="Calibri"/>
        <family val="2"/>
      </rPr>
      <t>ARGAMASSA TRAÇO 1:3 (EM VOLUME DE CIMENTO E AREIA MÉDIA ÚMIDA) COM    ADIÇÃO    DE    IMPERMEABILIZANTE,    PREPARO    MECÂNICO    COM
BETONEIRA 400 L. AF_08/2019</t>
    </r>
  </si>
  <si>
    <r>
      <rPr>
        <sz val="10"/>
        <rFont val="Calibri"/>
        <family val="2"/>
      </rPr>
      <t>PEÇA CIRCULAR PRÉ-MOLDADA, VOLUME DE CONCRETO DE 10 A 30 LITROS, TAXA    DE    FIBRA    DE    POLIPROPILENO    APROXIMADA    DE    6    KG/M³.
AF_01/2018_P</t>
    </r>
  </si>
  <si>
    <t>RETROESCAVADEIRA  SOBRE  RODAS  COM  CARREGADEIRA,  TRAÇÃO  4X4, POTÊNCIA  LÍQ.  88  HP,  CAÇAMBA  CARREG.  CAP.  MÍN.  1  M3,  CAÇAMBA RETRO CAP. 0,26 M3, PESO OPERACIONAL MÍN. 6.674 KG, PROFUNDIDADE ESCAVAÇÃO MÁX. 4,37 M - CHI DIURNO. AF_06/2014</t>
  </si>
  <si>
    <t>RETROESCAVADEIRA  SOBRE  RODAS  COM  CARREGADEIRA,  TRAÇÃO  4X4, POTÊNCIA  LÍQ.  88  HP,  CAÇAMBA  CARREG.  CAP.  MÍN.  1  M3,  CAÇAMBA RETRO CAP. 0,26 M3, PESO OPERACIONAL MÍN. 6.674 KG, PROFUNDIDADE ESCAVAÇÃO MÁX. 4,37 M - CHP DIURNO. AF_06/2014</t>
  </si>
  <si>
    <t>ANEL  EM  CONCRETO  ARMADO,  LISO,  PARA  POCOS  DE  INSPECAO,  COM FUNDO, DIAMETRO INTERNO DE 0,60 M E ALTURA DE 0,50 M</t>
  </si>
  <si>
    <r>
      <rPr>
        <sz val="10"/>
        <rFont val="Calibri"/>
        <family val="2"/>
      </rPr>
      <t>ANEL  EM  CONCRETO  ARMADO,  LISO,  PARA  POCOS  DE  INSPECAO,  SEM
FUNDO, DIAMETRO INTERNO DE 0,60 M E ALTURA DE 0,20 M</t>
    </r>
  </si>
  <si>
    <t>TIJOLO CERAMICO MACICO COMUM *5 X 10 X 20* CM (L X A X C)</t>
  </si>
  <si>
    <t>10.2.14. 97974 - Caixa de areia quadrada 40x40cm moldada em concreto pré-moldado com grelha/tampa (UN)</t>
  </si>
  <si>
    <t>PREPARO  DE  FUNDO  DE  VALA  COM  LARGURA  MENOR  QUE  1,5  M,  COM CAMADA DE AREIA, LANÇAMENTO MECANIZADO. AF_08/2020</t>
  </si>
  <si>
    <r>
      <rPr>
        <sz val="10"/>
        <rFont val="Calibri"/>
        <family val="2"/>
      </rPr>
      <t>CAIXA  DE  CONCRETO  ARMADO  PRE-MOLDADO,  COM  FUNDO  E  TAMPA,
DIMENSOES DE 0,60 X 0,60 X 0,50 M</t>
    </r>
  </si>
  <si>
    <t>10.2.13. 97897 - CAIXA INSPEÇÃO HIDRÁULICA RETANGULAR, EM CONCRETO PRÉ-MOLDADO, DIMENSÕES INTERNAS: 0,6X0,6m (UN)</t>
  </si>
  <si>
    <t>10.2.12. 00011739 - RALO SECO PVC CONICO, 100 X 40 MM, COM GRELHA REDONDA BRANCA (UN)</t>
  </si>
  <si>
    <t>PROLONGAMENTO DE CAIXA SIFONADA PVC 100x100mm</t>
  </si>
  <si>
    <t>I043695</t>
  </si>
  <si>
    <t>10.2.11. 053033 - PROLONGAMENTO PARA CAIXA SIFONADA PVC 100x100mm (UN)</t>
  </si>
  <si>
    <t>10.2.10. I01822 - Porta grelha pvc redonda, branca, p/caixa e ralos, d= 100mm (un)</t>
  </si>
  <si>
    <t>10.2.9. I043649 - CORPO CAIXA SIFONADA GIRAFACIL PVC ESGOTO 100x140x50mm (UN)</t>
  </si>
  <si>
    <t>GRELHA E PORTA GRELHA QUADRADA PVC 150mm</t>
  </si>
  <si>
    <t>I007491</t>
  </si>
  <si>
    <t>PORTA GRELHA QUADRADO PVC CINZA 150mm TIGRE</t>
  </si>
  <si>
    <t>I007490</t>
  </si>
  <si>
    <t>ANEL BORRACHA PARA PVC 50mm</t>
  </si>
  <si>
    <t>I004477</t>
  </si>
  <si>
    <t>CORPO CAIXA SIFONADA SECO COM 3 ENTRADAS 250x230x75mm</t>
  </si>
  <si>
    <t>I002650</t>
  </si>
  <si>
    <t>10.2.8. 053031 - CORPO CAIXA SIFONADA SECO COM 7 ENTRADAS 150X185X75MM (UN)</t>
  </si>
  <si>
    <t>10.2.7. I07535 - Corpo para caixa sifonada 100x100x50mm, PVC, Tigre ou similar (un)</t>
  </si>
  <si>
    <t>LIXA D'AGUA EM FOLHA, GRAO 100</t>
  </si>
  <si>
    <t>SOLUCAO LIMPADORA PARA PVC, FRASCO COM 1000 CM3</t>
  </si>
  <si>
    <t>PASTA  LUBRIFICANTE  PARA  TUBOS  E  CONEXOES  COM  JUNTA  ELASTICA (USO EM PVC, ACO, POLIETILENO E OUTROS) ( DE *400* G)</t>
  </si>
  <si>
    <r>
      <rPr>
        <sz val="10"/>
        <rFont val="Calibri"/>
        <family val="2"/>
      </rPr>
      <t>CAIXA  SIFONADA  PVC,  150  X  185  X  75  MM,  COM  GRELHA  QUADRADA
BRANCA</t>
    </r>
  </si>
  <si>
    <r>
      <rPr>
        <sz val="10"/>
        <rFont val="Calibri"/>
        <family val="2"/>
      </rPr>
      <t>ANEL  BORRACHA  DN  75  MM,  PARA  TUBO  SERIE  REFORCADA  ESGOTO
PREDIAL</t>
    </r>
  </si>
  <si>
    <t>ADESIVO PLASTICO PARA PVC, FRASCO COM 850 GR</t>
  </si>
  <si>
    <r>
      <rPr>
        <b/>
        <sz val="10"/>
        <rFont val="Arial"/>
        <family val="2"/>
      </rPr>
      <t>10.2.6. 89491 - CAIXA SIFONADA, PVC, DN 150 X 185 X 75 MM, FORNECIDA E INSTALADA EM RAMAIS DE ENCAMINHAMENTO DE ÁGUA
PLUVIAL. AF_12/2014 (UN)</t>
    </r>
  </si>
  <si>
    <t>GRELHA ACO INOX REDONDA ROTATIVA 100mm</t>
  </si>
  <si>
    <t>I007500</t>
  </si>
  <si>
    <t>CAIXA SIFONADA PVC 100x100x50mm</t>
  </si>
  <si>
    <t>I007497</t>
  </si>
  <si>
    <t>10.2.5. 053253 - CAIXA SIFONADA PVC 100x100x50mm C/GRELHA ACO INOX (UN)</t>
  </si>
  <si>
    <t>10.2.4. I043658 - CAIXA SIFONADA GIRAFACIL C/GRELHA QUADRADA BRANCA 100x140x50mm (UN)</t>
  </si>
  <si>
    <t>10.2.3. I043658 - CAIXA SIFONADA GIRAFACIL C/GRELHA QUADRADA INOX 100x140x50mm (UN)</t>
  </si>
  <si>
    <t>10.2.2. I021135 - DISPOSITIVO ANTIESPUMA EM CAIXA DE RALO 150mm (UN)</t>
  </si>
  <si>
    <t>10.2.1. I021134 - DISPOSITIVO ANTIESPUMA EM CAIXA DE RALO 100mm (UN)</t>
  </si>
  <si>
    <t>10.1.5. 00020065 - TUBO PVC SERIE NORMAL, DN 150 MM, PARA ESGOTO PREDIAL (NBR 5688) (M)</t>
  </si>
  <si>
    <r>
      <rPr>
        <sz val="10"/>
        <rFont val="Calibri"/>
        <family val="2"/>
      </rPr>
      <t>TUBO  PVC   SERIE  NORMAL,  DN  100  MM,  PARA  ESGOTO   PREDIAL  (NBR
5688)</t>
    </r>
  </si>
  <si>
    <r>
      <rPr>
        <b/>
        <sz val="10"/>
        <rFont val="Arial"/>
        <family val="2"/>
      </rPr>
      <t>10.1.4. 89800 - TUBO PVC, SERIE NORMAL, ESGOTO PREDIAL, DN 100 MM, FORNECIDO E INSTALADO EM PRUMADA DE ESGOTO
SANITÁRIO OU VENTILAÇÃO. AF_12/2014 (M)</t>
    </r>
  </si>
  <si>
    <t>Tubo pvc serie normal, dn 50 mm, para esgoto predial (nbr 5688)</t>
  </si>
  <si>
    <t>I09838S</t>
  </si>
  <si>
    <r>
      <rPr>
        <b/>
        <sz val="10"/>
        <rFont val="Arial"/>
        <family val="2"/>
      </rPr>
      <t>10.1.3. S89798S - Tubo pvc, serie normal, esgoto predial, dn 50 mm, fornecido e instalado em prumada de esgoto sanitário ou ventilação.
af_12/2014 (m)</t>
    </r>
  </si>
  <si>
    <t>TUBO PVC SERIE NORMAL, DN 75 MM, PARA ESGOTO PREDIAL (NBR 5688)</t>
  </si>
  <si>
    <r>
      <rPr>
        <b/>
        <sz val="10"/>
        <rFont val="Arial"/>
        <family val="2"/>
      </rPr>
      <t>10.1.2. 89799 - TUBO PVC, SERIE NORMAL, ESGOTO PREDIAL, DN 75 MM, FORNECIDO E INSTALADO EM PRUMADA DE ESGOTO
SANITÁRIO OU VENTILAÇÃO. AF_12/2014 (M)</t>
    </r>
  </si>
  <si>
    <t>10.1.1. 00009835 - TUBO PVC SERIE NORMAL, DN 40 MM, PARA ESGOTO PREDIAL (NBR 5688) (M)</t>
  </si>
  <si>
    <r>
      <rPr>
        <sz val="10"/>
        <rFont val="Calibri"/>
        <family val="2"/>
      </rPr>
      <t>BOMBA  CENTRIFUGA  MOTOR  ELETRICO  TRIFASICO  0,99HP   DIAMETRO  DE SUCCAO X ELEVACAO 1" X 1", DIAMETRO DO ROTOR 145 MM, HM/Q: 14 M
/ 8,4 M3/H A 40 M / 0,60 M3/H</t>
    </r>
  </si>
  <si>
    <t>EQUIPAMENTO</t>
  </si>
  <si>
    <t>9.3.27. 102113 - BOMBA CENTRÍFUGA, TRIFÁSICA, 1CV , HM 16 M, Q 1,05 M3/H - FORNECIMENTO E INSTALAÇÃO. AF_12/2020 (UN)</t>
  </si>
  <si>
    <r>
      <rPr>
        <sz val="10"/>
        <rFont val="Calibri"/>
        <family val="2"/>
      </rPr>
      <t>Torneira  de  boia  convencional  para  caixa  d'agua,  1.1/2",  com  haste  e
torneira metalicos e balao plastico</t>
    </r>
  </si>
  <si>
    <t>I11763S</t>
  </si>
  <si>
    <t>9.3.26. S08979 - Torneira de bóia p/caixa d'agua d = 1 1/2" (deca ou similar) (un)</t>
  </si>
  <si>
    <t>Hidrometro  unijato  /  medidor  de  agua,  dn  1/2",  vazao maximade  3 m3/h, para agua potavel fria, relojoaria plana, classeb, horizontal (sem conexoes)</t>
  </si>
  <si>
    <t>I12773S</t>
  </si>
  <si>
    <t>Fita veda rosca em rolos de 18 mm x 50 m (l x c)</t>
  </si>
  <si>
    <t>I03148S</t>
  </si>
  <si>
    <t>9.3.25. S95674S - Hidrômetro dn 20 (½?), 3,0 m³/h ? fornecimento e instalação. af_11/2016 (un)</t>
  </si>
  <si>
    <r>
      <rPr>
        <sz val="10"/>
        <rFont val="Calibri"/>
        <family val="2"/>
      </rPr>
      <t>CAIXA PARA HIDROMETRO CONCRETO PRE MOLDADO, *0,24 M X 0,45 M X
0,30* M (L X C X A)</t>
    </r>
  </si>
  <si>
    <r>
      <rPr>
        <b/>
        <sz val="10"/>
        <rFont val="Arial"/>
        <family val="2"/>
      </rPr>
      <t>9.3.24. 95676 - CAIXA EM CONCRETO PRÉ-MOLDADO PARA ABRIGO DE HIDRÔMETRO COM DN 20 (½?) ? FORNECIMENTO E
INSTALAÇÃO. AF_11/2016 (UN)</t>
    </r>
  </si>
  <si>
    <r>
      <rPr>
        <sz val="10"/>
        <rFont val="Calibri"/>
        <family val="2"/>
      </rPr>
      <t>Bucha de reducao de pvc, soldavel, longa, com 50 x 25 mm, para agua fria
predial</t>
    </r>
  </si>
  <si>
    <t>I00813S</t>
  </si>
  <si>
    <t>9.3.23. S01083 - Bucha de redução longa de pvc rígido soldável, marrom, diâm = 50 x 25mm (un)</t>
  </si>
  <si>
    <t>9.3.22. I008503 - TE DE REDUCAO 90 PVC SOLDAVEL 60 x 50mm (UN)</t>
  </si>
  <si>
    <r>
      <rPr>
        <sz val="10"/>
        <rFont val="Calibri"/>
        <family val="2"/>
      </rPr>
      <t>UMIDIFICAÇÃO  DE  MATERIAL  PARA  VALAS  COM  CAMINHÃO  PIPA 10000L.
AF_11/2016</t>
    </r>
  </si>
  <si>
    <t>COMPACTADOR  DE  SOLOS  DE  PERCUSSÃO   (SOQUETE)  COM  MOTOR  A GASOLINA 4 TEMPOS, POTÊNCIA 4 CV - CHI DIURNO. AF_08/2015</t>
  </si>
  <si>
    <t>COMPACTADOR  DE  SOLOS  DE  PERCUSSÃO   (SOQUETE)  COM  MOTOR  A GASOLINA 4 TEMPOS, POTÊNCIA 4 CV - CHP DIURNO. AF_08/2015</t>
  </si>
  <si>
    <t>9.3.21. 93382 - REATERRO MANUAL DE VALAS COM COMPACTAÇÃO MECANIZADA. AF_04/2016 (M3)</t>
  </si>
  <si>
    <t>9.3.20. 93358 - ESCAVAÇÃO MANUAL DE VALA COM PROFUNDIDADE MENOR OU IGUAL A 1,30 M. AF_02/2021 (M3)</t>
  </si>
  <si>
    <t>9.3.19. I014871 - REGISTRO DE ESFERA PVC VS SOLDAVEL 60mm (UN)</t>
  </si>
  <si>
    <t>9.3.18. I014869 - REGISTRO DE ESFERA PVC VS SOLDAVEL 40mm (UN)</t>
  </si>
  <si>
    <t>9.3.17. I014868 - REGISTRO DE ESFERA PVC VS SOLDAVEL 32mm (UN)</t>
  </si>
  <si>
    <t>Adesivo plastico para pvc, frasco com 175 gr</t>
  </si>
  <si>
    <t>I20080S</t>
  </si>
  <si>
    <r>
      <rPr>
        <sz val="10"/>
        <rFont val="Calibri"/>
        <family val="2"/>
      </rPr>
      <t>Registro  de  esfera,  pvc,  com  volante,  vs,  soldavel,  dn  32  mm,  com  corpo
dividido</t>
    </r>
  </si>
  <si>
    <t>I11675S</t>
  </si>
  <si>
    <r>
      <rPr>
        <b/>
        <sz val="10"/>
        <rFont val="Arial"/>
        <family val="2"/>
      </rPr>
      <t>9.3.16. S94490S - Registro de esfera, pvc, soldável, dn 32 mm, instalado em reservação de água de edificação que possua reservatório
de fibra/fibrocimento fornecimento e instalação. af_06/2016 (un)</t>
    </r>
  </si>
  <si>
    <t>9.3.14. 00000098 - ADAPTADOR PVC SOLDAVEL, COM FLANGE E ANEL DE VEDACAO, 40 MM X 1 1/4", PARA CAIXA D'AGUA (UN)</t>
  </si>
  <si>
    <t>TE 90 PVC SOLDAVEL 60mm</t>
  </si>
  <si>
    <t>I002666</t>
  </si>
  <si>
    <t>9.3.13. 052219 - TE PVC SOLDAVEL 60mm (UN)</t>
  </si>
  <si>
    <t>TE 90 PVC SOLDAVEL 50mm</t>
  </si>
  <si>
    <t>I002667</t>
  </si>
  <si>
    <t>9.3.12. 052220 - TE PVC SOLDAVEL 50mm (UN)</t>
  </si>
  <si>
    <t>Te soldavel, pvc, 90 graus, 40 mm, para agua fria predial (nbr 5648)</t>
  </si>
  <si>
    <t>I07141S</t>
  </si>
  <si>
    <t>9.3.11. S01170 - Tê 90º de pvc rígido soldável, marrom diâm = 40mm (un)</t>
  </si>
  <si>
    <t>TE 90 PVC SOLDAVEL 32mm</t>
  </si>
  <si>
    <t>I002669</t>
  </si>
  <si>
    <t>9.3.10. 052222 - TE PVC SOLDAVEL 32mm (UN)</t>
  </si>
  <si>
    <t>TE 90 PVC SOLDAVEL 25mm</t>
  </si>
  <si>
    <t>I002670</t>
  </si>
  <si>
    <t>9.3.9. 052223 - TE PVC SOLDAVEL 25mm (UN)</t>
  </si>
  <si>
    <t>Te 90° reducao pvc rigido soldavel, marrom,  d=  40 x 25mm</t>
  </si>
  <si>
    <t>I02572</t>
  </si>
  <si>
    <t>9.3.8. S03147 - Tê de redução 90º de pvc rígido soldável, marrom diâm = 40 x 25mm (un)</t>
  </si>
  <si>
    <t>Joelho pvc, soldavel, 90 graus, 60 mm, para agua fria predial</t>
  </si>
  <si>
    <t>I03539S</t>
  </si>
  <si>
    <t>9.3.7. S89505S - Joelho 90 graus, pvc, soldável, dn 60mm, instalado em prumada de água - fornecimento e instalação. af_12/2014 (un)</t>
  </si>
  <si>
    <t>JOELHO PVC, SOLDAVEL, 90 GRAUS, 50 MM, PARA AGUA FRIA PREDIAL</t>
  </si>
  <si>
    <r>
      <rPr>
        <b/>
        <sz val="10"/>
        <rFont val="Arial"/>
        <family val="2"/>
      </rPr>
      <t>9.3.6. 89501 - JOELHO 90 GRAUS, PVC, SOLDÁVEL, DN 50MM, INSTALADO EM PRUMADA DE ÁGUA - FORNECIMENTO E INSTALAÇÃO.
AF_12/2014 (UN)</t>
    </r>
  </si>
  <si>
    <t>JOELHO PVC, SOLDAVEL, 90 GRAUS, 40 MM, PARA AGUA FRIA PREDIAL</t>
  </si>
  <si>
    <r>
      <rPr>
        <b/>
        <sz val="10"/>
        <rFont val="Arial"/>
        <family val="2"/>
      </rPr>
      <t>9.3.5. 89497 - JOELHO 90 GRAUS, PVC, SOLDÁVEL, DN 40MM, INSTALADO EM PRUMADA DE ÁGUA - FORNECIMENTO E INSTALAÇÃO.
AF_12/2014 (UN)</t>
    </r>
  </si>
  <si>
    <t>JOELHO PVC, SOLDAVEL, 90 GRAUS, 32 MM, PARA AGUA FRIA PREDIAL</t>
  </si>
  <si>
    <r>
      <rPr>
        <b/>
        <sz val="10"/>
        <rFont val="Arial"/>
        <family val="2"/>
      </rPr>
      <t>9.3.4. 89492 - JOELHO 90 GRAUS, PVC, SOLDÁVEL, DN 32MM, INSTALADO EM PRUMADA DE ÁGUA - FORNECIMENTO E INSTALAÇÃO.
AF_12/2014 (UN)</t>
    </r>
  </si>
  <si>
    <t>Joelho pvc, soldavel, 90 graus, 25 mm, para agua fria predial</t>
  </si>
  <si>
    <t>I03529S</t>
  </si>
  <si>
    <t>9.3.3. S89481S - Joelho 90 graus, pvc, soldável, dn 25mm, instalado em prumada de água - fornecimento e instalação. af_12/2014 (un)</t>
  </si>
  <si>
    <t>9.3.2. 00000815 - BUCHA DE REDUCAO DE PVC, SOLDAVEL, LONGA, COM 60 X 40 MM, PARA AGUA FRIA PREDIAL (UN)</t>
  </si>
  <si>
    <t>9.3.1. I00812S - Bucha de reducao de pvc, soldavel, curta, com 40 x 32 mm, para agua fria predial (un)</t>
  </si>
  <si>
    <r>
      <rPr>
        <sz val="10"/>
        <rFont val="Calibri"/>
        <family val="2"/>
      </rPr>
      <t>Torneira de boia convencional para caixa d'agua, 1/2", com haste e torneira
metalicos e balao plastico</t>
    </r>
  </si>
  <si>
    <t>I11829S</t>
  </si>
  <si>
    <t>9.2.7. S01488 - Torneira de bóia p/caixa d'agua em pvc d = 1/2" (un)</t>
  </si>
  <si>
    <t>FLANGE ROSCAVEL PVC SEXTAVADO SEM FUROS 3/4"</t>
  </si>
  <si>
    <t>I006738</t>
  </si>
  <si>
    <t>CAIXA D'AGUA EM POLIETILENO 1500 LITROS COM TAMPA TIGRE</t>
  </si>
  <si>
    <t>I006115</t>
  </si>
  <si>
    <t>NIPLE PVC ROSCA 3/4"</t>
  </si>
  <si>
    <t>I005715</t>
  </si>
  <si>
    <t>TE 90 PVC ROSCAVEL 3/4"</t>
  </si>
  <si>
    <t>I005682</t>
  </si>
  <si>
    <t>JOELHO 90 PVC ROSCAVEL 3/4"</t>
  </si>
  <si>
    <t>I005181</t>
  </si>
  <si>
    <t>FITA TEFLON VEDA ROSCA 18mm x 25m</t>
  </si>
  <si>
    <t>I004636</t>
  </si>
  <si>
    <t>9.2.6. 052951 - CAIXA D'AGUA EM POLIETILENO 1500 LITROS COM TAMPA (UN)</t>
  </si>
  <si>
    <t>9.2.5. I02343 - Tubo pvc rigido soldavel, p/ água, marrom, d= 60mm (m)</t>
  </si>
  <si>
    <t>9.2.4. I02341 - Tubo pvc rigido soldavel, p/ água, marrom, d= 40mm (m)</t>
  </si>
  <si>
    <r>
      <rPr>
        <sz val="10"/>
        <rFont val="Calibri"/>
        <family val="2"/>
      </rPr>
      <t>Enchimento de rasgos em alvenaria e concreto para tubulação   diâm 1 1/4"
a 2"</t>
    </r>
  </si>
  <si>
    <t>S02484</t>
  </si>
  <si>
    <t>Rasgos em alvenaria para passagem de tubulação   diâm  1 1/4" a 2"</t>
  </si>
  <si>
    <t>S02477</t>
  </si>
  <si>
    <t>Tubo pvc, soldavel, dn 50 mm, para agua fria (nbr-5648)</t>
  </si>
  <si>
    <t>I09875S</t>
  </si>
  <si>
    <t>9.2.3. S01031 - Tubo pvc rígido soldável marrom p/ água, d = 50 mm (1 1/2") (m)</t>
  </si>
  <si>
    <r>
      <rPr>
        <sz val="10"/>
        <rFont val="Calibri"/>
        <family val="2"/>
      </rPr>
      <t>Enchimento de rasgos em alvenaria e concreto  para tubulação  diâm    1/2"
a 1"</t>
    </r>
  </si>
  <si>
    <t>S02483</t>
  </si>
  <si>
    <t>Tubo pvc, soldavel, dn 32 mm, agua fria (nbr-5648)</t>
  </si>
  <si>
    <t>I09869S</t>
  </si>
  <si>
    <t>9.2.2. S01029 - Tubo pvc rígido soldável marrom p/ água, d = 32 mm (1") (m)</t>
  </si>
  <si>
    <t>Tubo pvc, soldavel, dn 25 mm, agua fria (nbr-5648)</t>
  </si>
  <si>
    <t>I09868S</t>
  </si>
  <si>
    <t>9.2.1. S01028 - Tubo pvc rígido soldável marrom p/ água, d = 25 mm (3/4") (m)</t>
  </si>
  <si>
    <r>
      <rPr>
        <sz val="10"/>
        <rFont val="Calibri"/>
        <family val="2"/>
      </rPr>
      <t>Registro   pressão   1/2"   c/canopla   acab.crom.simples,   linha   Targa   C40   -
ref.1416, Deca ou similar</t>
    </r>
  </si>
  <si>
    <t>I01965</t>
  </si>
  <si>
    <t>Chuveiro tradicional cromado, DECA 1995 ou similar</t>
  </si>
  <si>
    <t>I00604</t>
  </si>
  <si>
    <r>
      <rPr>
        <b/>
        <sz val="10"/>
        <rFont val="Arial"/>
        <family val="2"/>
      </rPr>
      <t>9.1.17. S02024 - Chuveiro simples articulado, de metal cromado, (deca ref1995), c/ registro de pressão (deca linha c40 ref1416) ou
similares (un)</t>
    </r>
  </si>
  <si>
    <r>
      <rPr>
        <sz val="10"/>
        <rFont val="Calibri"/>
        <family val="2"/>
      </rPr>
      <t>Ducha higiênica com registro, linha Link, ref. 1984.C.ACT.  LNK, da DECA ou
similar</t>
    </r>
  </si>
  <si>
    <t>I09832</t>
  </si>
  <si>
    <t>9.1.16. S09502 - Ducha higiênica com registro, linha Link, ref. 1984.C.ACT. LNK, da DECA ou similar (un)</t>
  </si>
  <si>
    <t>Valvula de descarga metalica, base 1 1/2 " e acabamento metalico cromado</t>
  </si>
  <si>
    <t>I10228S</t>
  </si>
  <si>
    <t>9.1.15. S99635S - Válvula de descarga metálica, base 1 1/2 ", acabamento metalico cromado - fornecimento e instalação. af_01/2019 (un)</t>
  </si>
  <si>
    <t>Torneira cromada sem bico para tanque 1/2 " ou 3/4 " (ref 1143)</t>
  </si>
  <si>
    <t>I13417S</t>
  </si>
  <si>
    <t>Fita veda rosca em rolos de 18 mm x 10 m (l x c)</t>
  </si>
  <si>
    <t>I03146S</t>
  </si>
  <si>
    <t>9.1.14. S86914S - Torneira cromada 1/2? ou 3/4? para tanque, padrão médio - fornecimento e instalação. af_01/2020 (un)</t>
  </si>
  <si>
    <r>
      <rPr>
        <sz val="10"/>
        <rFont val="Calibri"/>
        <family val="2"/>
      </rPr>
      <t>Torneira  cromada  de  parede  para  cozinha  sem  arejador,  padrao  popular,
1/2 " ou 3/4 " (ref 1158)</t>
    </r>
  </si>
  <si>
    <t>I13416S</t>
  </si>
  <si>
    <r>
      <rPr>
        <b/>
        <sz val="10"/>
        <rFont val="Arial"/>
        <family val="2"/>
      </rPr>
      <t>9.1.13. S86911S - Torneira cromada longa, de parede, 1/2? ou 3/4?, para pia de cozinha, padrão popular - fornecimento e instalação.
af_01/2020 (un)</t>
    </r>
  </si>
  <si>
    <t>Torneira cromada de mesa para lavatorio, bica alta (ref 1195)</t>
  </si>
  <si>
    <t>I36791S</t>
  </si>
  <si>
    <t>9.1.12. S86915S - Torneira cromada de mesa, 1/2? ou 3/4?, para lavatório, padrão médio - fornecimento e instalação. af_01/2020 (un)</t>
  </si>
  <si>
    <r>
      <rPr>
        <sz val="10"/>
        <rFont val="Calibri"/>
        <family val="2"/>
      </rPr>
      <t>CUBA DE EMBUTIR RETANGULAR DE AÇO INOXIDÁVEL, 46  X 30  X 12  CM -
FORNECIMENTO E INSTALAÇÃO. AF_01/2020</t>
    </r>
  </si>
  <si>
    <r>
      <rPr>
        <sz val="10"/>
        <rFont val="Calibri"/>
        <family val="2"/>
      </rPr>
      <t>SIFÃO   DO   TIPO   FLEXÍVEL   EM   PVC   1    X   1.1/2    -   FORNECIMENTO   E
INSTALAÇÃO. AF_01/2020</t>
    </r>
  </si>
  <si>
    <r>
      <rPr>
        <sz val="10"/>
        <rFont val="Calibri"/>
        <family val="2"/>
      </rPr>
      <t>VÁLVULA EM METAL CROMADO TIPO AMERICANA 3.1/2? X 1.1/2? PARA PIA
- FORNECIMENTO E INSTALAÇÃO. AF_01/2020</t>
    </r>
  </si>
  <si>
    <r>
      <rPr>
        <b/>
        <sz val="10"/>
        <rFont val="Arial"/>
        <family val="2"/>
      </rPr>
      <t>9.1.11. 86935 - CUBA DE EMBUTIR DE AÇO INOXIDÁVEL MÉDIA, INCLUSO VÁLVULA TIPO AMERICANA EM METAL CROMADO E SIFÃO
FLEXÍVEL EM PVC - FORNECIMENTO E INSTALAÇÃO. AF_01/2020 (UN)</t>
    </r>
  </si>
  <si>
    <t>Saboneteira de parede em metal cromado</t>
  </si>
  <si>
    <t>I11757S</t>
  </si>
  <si>
    <t>9.1.10. S95545S - Saboneteira de parede em metal cromado, incluso fixação. af_01/2020 (un)</t>
  </si>
  <si>
    <t>Papeleira de parede em metal cromado sem tampa</t>
  </si>
  <si>
    <t>I11703S</t>
  </si>
  <si>
    <t>9.1.9. S95544S - Papeleira de parede em metal cromado sem tampa, incluso fixação. af_01/2020 (un)</t>
  </si>
  <si>
    <t>Porta toalha rosto em metal cromado, tipo argola</t>
  </si>
  <si>
    <t>I21101S</t>
  </si>
  <si>
    <t>9.1.8. S95542S - Porta toalha rosto em metal cromado, tipo argola, incluso fixação. af_01/2020 (un)</t>
  </si>
  <si>
    <t>Rejunte epoxi, qualquer cor</t>
  </si>
  <si>
    <t>I37329S</t>
  </si>
  <si>
    <t>Lavatorio louca branca suspenso *40 x 30* cm</t>
  </si>
  <si>
    <t>I10425S</t>
  </si>
  <si>
    <t>Parafuso   niquelado   3   1/2"   com   acabamento   cromado   para   fixarpeca sanitaria, inclui porca cega, arruela e bucha de nylontamanho s-8</t>
  </si>
  <si>
    <t>I04351S</t>
  </si>
  <si>
    <r>
      <rPr>
        <b/>
        <sz val="10"/>
        <rFont val="Arial"/>
        <family val="2"/>
      </rPr>
      <t>9.1.7. S86904S - Lavatório louça branca suspenso, 29,5 x 39cm ou equivalente, padrão popular - fornecimento e instalação. af_01/2020
(un)</t>
    </r>
  </si>
  <si>
    <r>
      <rPr>
        <sz val="10"/>
        <rFont val="Calibri"/>
        <family val="2"/>
      </rPr>
      <t>Barra  de  apoio  reta,  em  aco  inox  polido,  comprimento  60cm,  diametro
minimo 3 cm</t>
    </r>
  </si>
  <si>
    <t>I36204S</t>
  </si>
  <si>
    <t>9.1.6. S100874S - Puxador para pcd, fixado na porta - fornecimento e instalação. af_01/2020 (un)</t>
  </si>
  <si>
    <t>Barra de apoio, reta, fixa, em aço inox, l=40cm, d=1 1/4" - Jackwal ou similar</t>
  </si>
  <si>
    <t>I02062</t>
  </si>
  <si>
    <t>9.1.5. S12122 - Barra de apoio, reta, fixa, em aço inox, l=40cm, d=1 1/2", Jackwal ou similar (un)</t>
  </si>
  <si>
    <t>Assento sanitario de plastico, tipo convencional</t>
  </si>
  <si>
    <t>I00377S</t>
  </si>
  <si>
    <t>9.1.4. S100849S - Assento sanitário convencional - fornecimento e instalacao. af_01/2020 (un)</t>
  </si>
  <si>
    <t>9.1.3. I00238 - Bacia sanitaria turca, branca, com sifão integrado (un)</t>
  </si>
  <si>
    <t>REJUNTE EPOXI, QUALQUER COR</t>
  </si>
  <si>
    <r>
      <rPr>
        <sz val="10"/>
        <rFont val="Calibri"/>
        <family val="2"/>
      </rPr>
      <t>BACIA SANITARIA (VASO) CONVENCIONAL PARA PCD, SEM FURO FRONTAL,
DE LOUCA BRANCA (SEM ASSENTO)</t>
    </r>
  </si>
  <si>
    <t>VEDACAO PVC, 100 MM, PARA SAIDA VASO SANITARIO</t>
  </si>
  <si>
    <r>
      <rPr>
        <sz val="10"/>
        <rFont val="Calibri"/>
        <family val="2"/>
      </rPr>
      <t>PARAFUSO  NIQUELADO  COM  ACABAMENTO  CROMADO  PARA  FIXAR  PECA
SANITARIA, INCLUI PORCA CEGA, ARRUELA E BUCHA DE NYLON TAMANHO S 10</t>
    </r>
  </si>
  <si>
    <r>
      <rPr>
        <b/>
        <sz val="10"/>
        <rFont val="Arial"/>
        <family val="2"/>
      </rPr>
      <t>9.1.2. 95471 - VASO SANITARIO SIFONADO CONVENCIONAL PARA PCD SEM FURO FRONTAL COM LOUÇA BRANCA SEM ASSENTO -
FORNECIMENTO E INSTALAÇÃO. AF_01/2020 (UN)</t>
    </r>
  </si>
  <si>
    <t>Bacia sanitaria (vaso) com caixa acoplada, de louca branca</t>
  </si>
  <si>
    <t>I10422S</t>
  </si>
  <si>
    <t>Vedacao pvc, 100 mm, para saida vaso sanitario</t>
  </si>
  <si>
    <t>I06138S</t>
  </si>
  <si>
    <t>Parafuso  niquelado  com  acabamento  cromado  para  fixar  peca  sanitaria, inclui porca cega, arruela e bucha de nylon tamanho s-10</t>
  </si>
  <si>
    <t>I04384S</t>
  </si>
  <si>
    <t>9.1.1. S86888S - Vaso sanitário sifonado com caixa acoplada louça branca - fornecimento e instalação. af_01/2020 (un)</t>
  </si>
  <si>
    <r>
      <rPr>
        <sz val="10"/>
        <rFont val="Calibri"/>
        <family val="2"/>
      </rPr>
      <t>MONTADOR        DE        ESTRUTURA        METÁLICA        COM        ENCARGOS
COMPLEMENTARES</t>
    </r>
  </si>
  <si>
    <r>
      <rPr>
        <sz val="10"/>
        <rFont val="Calibri"/>
        <family val="2"/>
      </rPr>
      <t>MASSA  DE  REJUNTE EM  PO PARA  DRYWALL, A  BASE DE  GESSO, SECAGEM RAPIDA, PARA TRATAMENTO DE  JUNTAS  DE  CHAPA DE  GESSO (NECESSITA
ADICAO DE AGUA)</t>
    </r>
  </si>
  <si>
    <r>
      <rPr>
        <sz val="10"/>
        <rFont val="Calibri"/>
        <family val="2"/>
      </rPr>
      <t>FITA  DE PAPEL  MICROPERFURADO, 50  X 150  MM, PARA  TRATAMENTO DE
JUNTAS DE CHAPA DE GESSO PARA DRYWALL</t>
    </r>
  </si>
  <si>
    <t>PERFIL  MONTANTE,  FORMATO  C,  EM  ACO  ZINCADO,  PARA  ESTRUTURA PAREDE DRYWALL, E = 0,5 MM, 70 X 3000 MM (L X C)</t>
  </si>
  <si>
    <r>
      <rPr>
        <sz val="10"/>
        <rFont val="Calibri"/>
        <family val="2"/>
      </rPr>
      <t>PERFIL  GUIA,  FORMATO  U,  EM  ACO  ZINCADO,  PARA  ESTRUTURA  PAREDE
DRYWALL, E = 0,5 MM, 70 X 3000 MM (L X C)</t>
    </r>
  </si>
  <si>
    <r>
      <rPr>
        <sz val="10"/>
        <rFont val="Calibri"/>
        <family val="2"/>
      </rPr>
      <t>PINO  DE  ACO  COM  ARRUELA CONICA,  DIAMETRO  ARRUELA  = *23*  MM E
COMP HASTE = *27* MM (ACAO INDIRETA)</t>
    </r>
  </si>
  <si>
    <r>
      <rPr>
        <b/>
        <sz val="10"/>
        <rFont val="Arial"/>
        <family val="2"/>
      </rPr>
      <t>8.4. 96361 - PAREDE COM PLACAS DE GESSO ACARTONADO (DRYWALL), PARA USO INTERNO, COM DUAS FACES SIMPLES E
ESTRUTURA METÁLICA COM GUIAS DUPLAS, COM VÃOS. AF_06/2017_P (M2)</t>
    </r>
  </si>
  <si>
    <t>PEDRA BRITADA #2</t>
  </si>
  <si>
    <t>I008767</t>
  </si>
  <si>
    <t>PEDRA BRITADA #1</t>
  </si>
  <si>
    <t>I008766</t>
  </si>
  <si>
    <t>SARRAFO DE MADEIRA PINUS/TAIPA/ANGELIN 10 x 2,0cm</t>
  </si>
  <si>
    <t>I001805</t>
  </si>
  <si>
    <t>ACO CA 50 6,3mm (1/4") (0,248 kg/m)</t>
  </si>
  <si>
    <t>I000779</t>
  </si>
  <si>
    <t>ARAME RECOZIDO ISGW #16 (0,032kg/m) (55 AMARRAS/pm3)</t>
  </si>
  <si>
    <t>I000400</t>
  </si>
  <si>
    <t>8.3. 040530 - VERGAS E CONTRAVERGAS EM CONCRETO ESTRUTURADO COM ACO/FORMAS (M3)</t>
  </si>
  <si>
    <t>ARGAMASSA TRAÇO 1:2:9 (EM VOLUME DE CIMENTO, CAL E AREIA MÉDIA ÚMIDA) PARA EMBOÇO/MASSA ÚNICA/ASSENTAMENTO DE ALVENARIA DE VEDAÇÃO, PREPARO MECÂNICO COM BETONEIRA 600 L. AF_08/2019</t>
  </si>
  <si>
    <t>8.2. 93201 - FIXAÇÃO (ENCUNHAMENTO) DE ALVENARIA DE VEDAÇÃO COM ARGAMASSA APLICADA COM COLHER. AF_03/2016 (M)</t>
  </si>
  <si>
    <t>ARGAMASSA TRAÇO 1:2:8 (EM VOLUME DE CIMENTO, CAL E AREIA MÉDIA ÚMIDA) PARA EMBOÇO/MASSA ÚNICA/ASSENTAMENTO DE ALVENARIA DE VEDAÇÃO, PREPARO MECÂNICO COM BETONEIRA 400 L. AF_08/2019</t>
  </si>
  <si>
    <t>PINO DE ACO COM FURO, HASTE = 27 MM (ACAO DIRETA)</t>
  </si>
  <si>
    <r>
      <rPr>
        <sz val="10"/>
        <rFont val="Calibri"/>
        <family val="2"/>
      </rPr>
      <t>TELA DE ACO SOLDADA GALVANIZADA/ZINCADA PARA ALVENARIA, FIO D =
*1,20 A 1,70* MM, MALHA 15 X 15 MM, (C X L) *50 X 7,5* CM</t>
    </r>
  </si>
  <si>
    <t>MIL</t>
  </si>
  <si>
    <r>
      <rPr>
        <sz val="10"/>
        <rFont val="Calibri"/>
        <family val="2"/>
      </rPr>
      <t>BLOCO CERAMICO VAZADO PARA ALVENARIA DE VEDACAO, DE 9 X 19 X 19
CM (L X A X C)</t>
    </r>
  </si>
  <si>
    <r>
      <rPr>
        <b/>
        <sz val="10"/>
        <rFont val="Arial"/>
        <family val="2"/>
      </rPr>
      <t>8.1. 87503 - ALVENARIA DE VEDAÇÃO DE BLOCOS CERÂMICOS FURADOS NA HORIZONTAL DE 9X19X19CM (ESPESSURA 9CM) DE
PAREDES COM ÁREA LÍQUIDA MAIOR OU IGUAL A 6M² SEM VÃOS E ARGAMASSA DE ASSENTAMENTO COM PREPARO EM BETONEIRA. AF_06/2014 (M2)</t>
    </r>
  </si>
  <si>
    <t>7.5. 9077 - CUMEEIRA TERMOACÚSTICA (M)</t>
  </si>
  <si>
    <r>
      <rPr>
        <sz val="10"/>
        <rFont val="Calibri"/>
        <family val="2"/>
      </rPr>
      <t>PINTURA COM TINTA ALQUÍDICA DE FUNDO (TIPO  ZARCÃO) PULVERIZADA SOBRE    PERFIL    METÁLICO    EXECUTADO    EM    FÁBRICA    (POR    DEMÃO).
AF_01/2020_P</t>
    </r>
  </si>
  <si>
    <r>
      <rPr>
        <sz val="10"/>
        <rFont val="Calibri"/>
        <family val="2"/>
      </rPr>
      <t>JATEAMENTO ABRASIVO COM GRANALHA DE AÇO EM PERFIL METÁLICO EM
FÁBRICA. AF_01/2020</t>
    </r>
  </si>
  <si>
    <r>
      <rPr>
        <sz val="10"/>
        <rFont val="Calibri"/>
        <family val="2"/>
      </rPr>
      <t>GUINDASTE  HIDRÁULICO  AUTOPROPELIDO,  COM  LANÇA  TELESCÓPICA  40
M,   CAPACIDADE   MÁXIMA   60   T,   POTÊNCIA   260   KW   -   CHI   DIURNO. AF_03/2016</t>
    </r>
  </si>
  <si>
    <r>
      <rPr>
        <sz val="10"/>
        <rFont val="Calibri"/>
        <family val="2"/>
      </rPr>
      <t>GUINDASTE  HIDRÁULICO  AUTOPROPELIDO,  COM  LANÇA  TELESCÓPICA  40 M,   CAPACIDADE   MÁXIMA   60   T,   POTÊNCIA   260   KW   -   CHP   DIURNO.
AF_03/2016</t>
    </r>
  </si>
  <si>
    <t>SOLDADOR COM ENCARGOS COMPLEMENTARES</t>
  </si>
  <si>
    <t>ELETRODO REVESTIDO AWS - E7018, DIAMETRO IGUAL A 4,00 MM</t>
  </si>
  <si>
    <t>PERFIL "U" DE ACO LAMINADO, "U" 152 X 15,6</t>
  </si>
  <si>
    <r>
      <rPr>
        <sz val="10"/>
        <rFont val="Calibri"/>
        <family val="2"/>
      </rPr>
      <t>CANTONEIRA  ACO  ABAS  IGUAIS  (QUALQUER  BITOLA),  ESPESSURA  ENTRE
1/8" E 1/4"</t>
    </r>
  </si>
  <si>
    <t>CHAPA DE ACO GROSSA, ASTM A36, E = 5/8 " (15,88 MM) 124,49 KG/M2</t>
  </si>
  <si>
    <r>
      <rPr>
        <b/>
        <sz val="10"/>
        <rFont val="Arial"/>
        <family val="2"/>
      </rPr>
      <t>7.4. 100773 - ESTRUTURA COM PONTALETES DE COBERTURA, COM LIGAÇÕES SOLDADAS, INCLUSOS PERFIS METÁLICOS, CHAPAS
METÁLICAS, MÃO DE OBRA - FORNECIMENTO E INSTALAÇÃO. AF_01/2020_P (KG)</t>
    </r>
  </si>
  <si>
    <t>GUINCHO ELÉTRICO DE COLUNA, CAPACIDADE 400 KG, COM MOTO FREIO, MOTOR TRIFÁSICO DE 1,25 CV - CHI DIURNO. AF_03/2016</t>
  </si>
  <si>
    <t>GUINCHO ELÉTRICO DE COLUNA, CAPACIDADE 400 KG, COM MOTO FREIO, MOTOR TRIFÁSICO DE 1,25 CV - CHP DIURNO. AF_03/2016</t>
  </si>
  <si>
    <t>TELHADISTA COM ENCARGOS COMPLEMENTARES</t>
  </si>
  <si>
    <t>TELHA   GALVALUME   COM   ISOLAMENTO   TERMOACUSTICO   EM   ESPUMA RIGIDA   DE   POLIURETANO    (PU)   INJETADO,    ESPESSURA    DE    30   MM, DENSIDADE DE 35 KG/M3, COM DUAS FACES TRAPEZOIDAIS, ACABAMENTO NATURAL (NAO INCLUI ACESSORIOS DE FIXACAO)</t>
  </si>
  <si>
    <r>
      <rPr>
        <sz val="10"/>
        <rFont val="Calibri"/>
        <family val="2"/>
      </rPr>
      <t>HASTE RETA PARA GANCHO DE FERRO GALVANIZADO, COM ROSCA 1/4 " X 30 CM PARA FIXACAO DE TELHA METALICA, INCLUI PORCA E ARRUELAS DE
VEDACAO</t>
    </r>
  </si>
  <si>
    <t>7.3. 94216 - TELHAMENTO COM TELHA METÁLICA TERMOACÚSTICA E = 30 MM, INCLUSO IÇAMENTO. AF_07/2019 (M2)</t>
  </si>
  <si>
    <t>FUNDO ANTICORROSIVO PARA METAIS FERROSOS (ZARCAO)</t>
  </si>
  <si>
    <t>SOLVENTE DILUENTE A BASE DE AGUARRAS</t>
  </si>
  <si>
    <r>
      <rPr>
        <b/>
        <sz val="10"/>
        <rFont val="Arial"/>
        <family val="2"/>
      </rPr>
      <t>7.2. 100719 - PINTURA COM TINTA ALQUÍDICA DE FUNDO (TIPO ZARCÃO) PULVERIZADA SOBRE PERFIL METÁLICO EXECUTADO EM
FÁBRICA (POR DEMÃO). AF_01/2020_P (M2)</t>
    </r>
  </si>
  <si>
    <r>
      <rPr>
        <sz val="10"/>
        <rFont val="Calibri"/>
        <family val="2"/>
      </rPr>
      <t>RUFO   EXTERNO/INTERNO   DE   CHAPA   DE   ACO   GALVANIZADA   NUM   26,
CORTE 33 CM</t>
    </r>
  </si>
  <si>
    <t>7.1. 101979 - CHAPIM (RUFO CAPA) EM AÇO GALVANIZADO, CORTE 33. AF_11/2020 (M)</t>
  </si>
  <si>
    <t>S09458</t>
  </si>
  <si>
    <t>Encargos Complementares - Armador</t>
  </si>
  <si>
    <t>S10555</t>
  </si>
  <si>
    <r>
      <rPr>
        <sz val="10"/>
        <rFont val="Calibri"/>
        <family val="2"/>
      </rPr>
      <t>Tabua   nao   aparelhada   *2,5   x   30*   cm,   em   macaranduba,   angelimou
equivalente da regiao - bruta</t>
    </r>
  </si>
  <si>
    <t>I06189S</t>
  </si>
  <si>
    <t>Pedra britada n. 1 (9,5 a 19 mm) posto pedreira/fornecedor,sem frete</t>
  </si>
  <si>
    <t>I04721S</t>
  </si>
  <si>
    <t>Pedra britada n. 2 (19 a 38 mm) posto pedreira/fornecedor, sem frete</t>
  </si>
  <si>
    <t>I04718S</t>
  </si>
  <si>
    <t>Sarrafo *2,5 x 10* cm em pinus, mista ou equivalente da regiao - bruta</t>
  </si>
  <si>
    <t>I04509S</t>
  </si>
  <si>
    <t>Areia grossa - posto jazida/fornecedor (retirado na jazida,sem transporte)</t>
  </si>
  <si>
    <t>I00367S</t>
  </si>
  <si>
    <r>
      <rPr>
        <sz val="10"/>
        <rFont val="Calibri"/>
        <family val="2"/>
      </rPr>
      <t>Laje pré-fabricada treliçada para piso ou cobertura, h=21cm, el. enchimento
em bloco EPS, h=16cm</t>
    </r>
  </si>
  <si>
    <t>I09805</t>
  </si>
  <si>
    <t>Madeira mista serrada (barrote) 6 x 6cm - 0,0036 m3/m (angelim, louro)</t>
  </si>
  <si>
    <t>I01569</t>
  </si>
  <si>
    <t>Aço ca-50   6,3 a 12,5 mm</t>
  </si>
  <si>
    <t>I00081</t>
  </si>
  <si>
    <t>Carpinteiro de formas</t>
  </si>
  <si>
    <t>I01213S</t>
  </si>
  <si>
    <t>Armador</t>
  </si>
  <si>
    <t>I00378S</t>
  </si>
  <si>
    <r>
      <rPr>
        <b/>
        <sz val="10"/>
        <rFont val="Arial"/>
        <family val="2"/>
      </rPr>
      <t>6.14. S09458 - Laje pré-fabricada treliçada cobertura, intereixo 38cm, h=21cm, el. enchimento em EPS h=16cm, inclusive escoramento
em madeira e capeamento 4cm. (M2)</t>
    </r>
  </si>
  <si>
    <t>Tabua *2,5 x 23* cm em pinus, mista ou equivalente da regiao - bruta</t>
  </si>
  <si>
    <t>I10567S</t>
  </si>
  <si>
    <t>Madeira mista serrada (sarrafo) 2,2 x 5,5cm - 0,00121 m³/m</t>
  </si>
  <si>
    <t>I06995</t>
  </si>
  <si>
    <r>
      <rPr>
        <sz val="10"/>
        <rFont val="Calibri"/>
        <family val="2"/>
      </rPr>
      <t>Laje pré-fabricada treliçada para piso ou cobertura, h=12cm, el. enchimento
em bloco EPS, h=8cm</t>
    </r>
  </si>
  <si>
    <t>I01286</t>
  </si>
  <si>
    <r>
      <rPr>
        <b/>
        <sz val="10"/>
        <rFont val="Arial"/>
        <family val="2"/>
      </rPr>
      <t>6.13. S07393 - Laje pré-fabricada treliçada para cobertura, intereixo 38cm, h=12cm, el. enchimento em EPS h=8cm, inclusive
escoramento em madeira e capeamento 4cm. (M2)</t>
    </r>
  </si>
  <si>
    <t>VIBRADOR DE IMERSÃO, DIÂMETRO DE PONTEIRA 45MM, MOTOR ELÉTRICO TRIFÁSICO POTÊNCIA DE 2 CV - CHI DIURNO. AF_06/2015</t>
  </si>
  <si>
    <t>VIBRADOR DE IMERSÃO, DIÂMETRO DE PONTEIRA 45MM, MOTOR ELÉTRICO TRIFÁSICO POTÊNCIA DE 2 CV - CHP DIURNO. AF_06/2015</t>
  </si>
  <si>
    <r>
      <rPr>
        <b/>
        <sz val="10"/>
        <rFont val="Arial"/>
        <family val="2"/>
      </rPr>
      <t>6.12. 92873 - LANÇAMENTO COM USO DE BALDES, ADENSAMENTO E ACABAMENTO DE CONCRETO EM ESTRUTURAS. AF_12/2015
(M3)</t>
    </r>
  </si>
  <si>
    <r>
      <rPr>
        <sz val="10"/>
        <rFont val="Calibri"/>
        <family val="2"/>
      </rPr>
      <t>BETONEIRA CAPACIDADE NOMINAL DE 600 L, CAPACIDADE DE MISTURA 360 L, MOTOR ELÉTRICO TRIFÁSICO POTÊNCIA DE 4 CV, SEM CARREGADOR - CHI
DIURNO. AF_11/2014</t>
    </r>
  </si>
  <si>
    <r>
      <rPr>
        <sz val="10"/>
        <rFont val="Calibri"/>
        <family val="2"/>
      </rPr>
      <t>BETONEIRA CAPACIDADE NOMINAL DE 600 L, CAPACIDADE DE MISTURA 360 L,  MOTOR  ELÉTRICO  TRIFÁSICO  POTÊNCIA  DE  4  CV,  SEM  CARREGADOR  -
CHP DIURNO. AF_11/2014</t>
    </r>
  </si>
  <si>
    <r>
      <rPr>
        <sz val="10"/>
        <rFont val="Calibri"/>
        <family val="2"/>
      </rPr>
      <t>PEDRA BRITADA N.  1 (9,5  a 19  MM) POSTO  PEDREIRA/FORNECEDOR, SEM
FRETE</t>
    </r>
  </si>
  <si>
    <r>
      <rPr>
        <b/>
        <sz val="10"/>
        <rFont val="Arial"/>
        <family val="2"/>
      </rPr>
      <t>6.11. 94972 - CONCRETO FCK = 30MPA, TRAÇO 1:2,1:2,5 (EM MASSA SECA DE CIMENTO/ AREIA MÉDIA/ BRITA 1) - PREPARO
MECÂNICO COM BETONEIRA 600 L. AF_05/2021 (M3)</t>
    </r>
  </si>
  <si>
    <r>
      <rPr>
        <b/>
        <sz val="10"/>
        <rFont val="Arial"/>
        <family val="2"/>
      </rPr>
      <t>6.10. 92263 - FABRICAÇÃO DE FÔRMA PARA PILARES E ESTRUTURAS SIMILARES, EM CHAPA DE MADEIRA COMPENSADA RESINADA,
E = 17 MM. AF_09/2020 (M2)</t>
    </r>
  </si>
  <si>
    <t>CORTE  E  DOBRA  DE  AÇO  CA-50,  DIÂMETRO  DE  20,0  MM,  UTILIZADO  EM ESTRUTURAS DIVERSAS, EXCETO LAJES. AF_12/2015</t>
  </si>
  <si>
    <r>
      <rPr>
        <b/>
        <sz val="10"/>
        <rFont val="Arial"/>
        <family val="2"/>
      </rPr>
      <t>6.9. 92781 - ARMAÇÃO DE PILAR OU VIGA DE UMA ESTRUTURA CONVENCIONAL DE CONCRETO ARMADO EM UMA EDIFICAÇÃO
TÉRREA OU SOBRADO UTILIZANDO AÇO CA-50 DE 20,0 MM - MONTAGEM. AF_12/2015 (KG)</t>
    </r>
  </si>
  <si>
    <t>CORTE  E  DOBRA  DE  AÇO  CA-50,  DIÂMETRO  DE  16,0  MM,  UTILIZADO  EM ESTRUTURAS DIVERSAS, EXCETO LAJES. AF_12/2015</t>
  </si>
  <si>
    <r>
      <rPr>
        <b/>
        <sz val="10"/>
        <rFont val="Arial"/>
        <family val="2"/>
      </rPr>
      <t>6.8. 92780 - ARMAÇÃO DE PILAR OU VIGA DE UMA ESTRUTURA CONVENCIONAL DE CONCRETO ARMADO EM UMA EDIFICAÇÃO
TÉRREA OU SOBRADO UTILIZANDO AÇO CA-50 DE 16,0 MM - MONTAGEM. AF_12/2015 (KG)</t>
    </r>
  </si>
  <si>
    <t>CORTE  E  DOBRA  DE  AÇO  CA-50,  DIÂMETRO  DE  12,5  MM,  UTILIZADO  EM ESTRUTURAS DIVERSAS, EXCETO LAJES. AF_12/2015</t>
  </si>
  <si>
    <r>
      <rPr>
        <b/>
        <sz val="10"/>
        <rFont val="Arial"/>
        <family val="2"/>
      </rPr>
      <t>6.7. 92779 - ARMAÇÃO DE PILAR OU VIGA DE UMA ESTRUTURA CONVENCIONAL DE CONCRETO ARMADO EM UMA EDIFICAÇÃO
TÉRREA OU SOBRADO UTILIZANDO AÇO CA-50 DE 12,5 MM - MONTAGEM. AF_12/2015 (KG)</t>
    </r>
  </si>
  <si>
    <t>CORTE  E  DOBRA  DE  AÇO  CA-50,  DIÂMETRO  DE  10,0  MM,  UTILIZADO  EM ESTRUTURAS DIVERSAS, EXCETO LAJES. AF_12/2015</t>
  </si>
  <si>
    <r>
      <rPr>
        <b/>
        <sz val="10"/>
        <rFont val="Arial"/>
        <family val="2"/>
      </rPr>
      <t>6.6. 92778 - ARMAÇÃO DE PILAR OU VIGA DE UMA ESTRUTURA CONVENCIONAL DE CONCRETO ARMADO EM UMA EDIFICAÇÃO
TÉRREA OU SOBRADO UTILIZANDO AÇO CA-50 DE 10,0 MM - MONTAGEM. AF_12/2015 (KG)</t>
    </r>
  </si>
  <si>
    <t>CORTE  E  DOBRA  DE  AÇO  CA-50,  DIÂMETRO  DE  8,0  MM,  UTILIZADO  EM ESTRUTURAS DIVERSAS, EXCETO LAJES. AF_12/2015</t>
  </si>
  <si>
    <r>
      <rPr>
        <b/>
        <sz val="10"/>
        <rFont val="Arial"/>
        <family val="2"/>
      </rPr>
      <t>6.5. 92777 - ARMAÇÃO DE PILAR OU VIGA DE UMA ESTRUTURA CONVENCIONAL DE CONCRETO ARMADO EM UMA EDIFICAÇÃO
TÉRREA OU SOBRADO UTILIZANDO AÇO CA-50 DE 8,0 MM - MONTAGEM. AF_12/2015 (KG)</t>
    </r>
  </si>
  <si>
    <r>
      <rPr>
        <b/>
        <sz val="10"/>
        <rFont val="Arial"/>
        <family val="2"/>
      </rPr>
      <t>6.4. 92776 - ARMAÇÃO DE PILAR OU VIGA DE UMA ESTRUTURA CONVENCIONAL DE CONCRETO ARMADO EM UMA EDIFICAÇÃO
TÉRREA OU SOBRADO UTILIZANDO AÇO CA-50 DE 6,3 MM - MONTAGEM. AF_12/2015 (KG)</t>
    </r>
  </si>
  <si>
    <r>
      <rPr>
        <b/>
        <sz val="10"/>
        <rFont val="Arial"/>
        <family val="2"/>
      </rPr>
      <t>6.3. 92759 - ARMAÇÃO DE PILAR OU VIGA DE UMA ESTRUTURA CONVENCIONAL DE CONCRETO ARMADO EM UM EDIFÍCIO  AÇO CA-
60 DE 5,0 MM - MONTAGEM. AF_12/2015 (KG)</t>
    </r>
  </si>
  <si>
    <t>IMPERMEABILIZADOR COM ENCARGOS COMPLEMENTARES</t>
  </si>
  <si>
    <r>
      <rPr>
        <sz val="10"/>
        <rFont val="Calibri"/>
        <family val="2"/>
      </rPr>
      <t>MANTA  ASFALTICA  ELASTOMERICA  EM  POLIESTER  ALUMINIZADA  3  MM,
TIPO III, CLASSE B (NBR 9952)</t>
    </r>
  </si>
  <si>
    <t>GAS DE COZINHA - GLP</t>
  </si>
  <si>
    <r>
      <rPr>
        <sz val="10"/>
        <rFont val="Calibri"/>
        <family val="2"/>
      </rPr>
      <t>PRIMER   PARA   MANTA   ASFALTICA   A   BASE   DE   ASFALTO   MODIFICADO
DILUIDO EM SOLVENTE, APLICACAO A FRIO</t>
    </r>
  </si>
  <si>
    <t>6.2. 98576 - TRATAMENTO DE JUNTA DE DILATAÇÃO COM MANTA ASFÁLTICA ADERIDA COM MAÇARICO. AF_06/2018 (M)</t>
  </si>
  <si>
    <t>mxkm</t>
  </si>
  <si>
    <r>
      <rPr>
        <sz val="10"/>
        <rFont val="Calibri"/>
        <family val="2"/>
      </rPr>
      <t>Transporte horizontal manual, de tubo de aço carbono leve ou médio, preto ou galvanizado, com diâmetro maior que 32 mm e menor ou igual a 65 mm
(unidade: mxkm). af_07/2019</t>
    </r>
  </si>
  <si>
    <t>S100251S</t>
  </si>
  <si>
    <t>Montador de estrutura metálica com encargos complementares</t>
  </si>
  <si>
    <t>S88278S</t>
  </si>
  <si>
    <t>6.1. S97064S - Montagem e desmontagem de andaime tubular tipo ?torre? (exclusive andaime e limpeza). af_11/2017 (m)</t>
  </si>
  <si>
    <r>
      <rPr>
        <sz val="10"/>
        <rFont val="Calibri"/>
        <family val="2"/>
      </rPr>
      <t>CONCRETO  FCK  =  20MPA,  TRAÇO  1:2,7:3  (EM  MASSA  SECA  DE  CIMENTO/ AREIA  MÉDIA/  BRITA  1)  -  PREPARO  MECÂNICO  COM  BETONEIRA  600  L.
AF_05/2021</t>
    </r>
  </si>
  <si>
    <r>
      <rPr>
        <b/>
        <sz val="10"/>
        <rFont val="Arial"/>
        <family val="2"/>
      </rPr>
      <t>5.12. 101175 - ESTACA BROCA DE CONCRETO, DIÂMETRO DE 30CM, ESCAVAÇÃO MANUAL COM TRADO CONCHA, COM ARMADURA
DE ARRANQUE. AF_05/2020 (M)</t>
    </r>
  </si>
  <si>
    <r>
      <rPr>
        <sz val="10"/>
        <rFont val="Calibri"/>
        <family val="2"/>
      </rPr>
      <t>BATE-ESTACAS POR GRAVIDADE, POTENCIA160 HP, PESO DO MARTELO ATE
3 TONELADAS</t>
    </r>
  </si>
  <si>
    <t>5.11. 89212 - BATE-ESTACAS POR GRAVIDADE (H)</t>
  </si>
  <si>
    <t>5.10. I11125 - Estaca pré-moldada, ø=35cm, em concreto armado inclusive cravação e emendas (m)</t>
  </si>
  <si>
    <r>
      <rPr>
        <sz val="10"/>
        <rFont val="Calibri"/>
        <family val="2"/>
      </rPr>
      <t>BETONEIRA CAPACIDADE NOMINAL DE 400 L, CAPACIDADE DE MISTURA 280 L, MOTOR ELÉTRICO TRIFÁSICO POTÊNCIA DE 2 CV, SEM CARREGADOR - CHI
DIURNO. AF_10/2014</t>
    </r>
  </si>
  <si>
    <r>
      <rPr>
        <sz val="10"/>
        <rFont val="Calibri"/>
        <family val="2"/>
      </rPr>
      <t>BETONEIRA CAPACIDADE NOMINAL DE 400 L, CAPACIDADE DE MISTURA 280 L,  MOTOR  ELÉTRICO  TRIFÁSICO  POTÊNCIA  DE  2  CV,  SEM  CARREGADOR  -
CHP DIURNO. AF_10/2014</t>
    </r>
  </si>
  <si>
    <r>
      <rPr>
        <sz val="10"/>
        <rFont val="Calibri"/>
        <family val="2"/>
      </rPr>
      <t>SEIXO       ROLADO       PARA       APLICACAO       EM       CONCRETO       (POSTO
PEDREIRA/FORNECEDOR, SEM FRETE)</t>
    </r>
  </si>
  <si>
    <r>
      <rPr>
        <b/>
        <sz val="10"/>
        <rFont val="Arial"/>
        <family val="2"/>
      </rPr>
      <t>5.9. 102477 - CONCRETO FCK = 30MPA, TRAÇO 1:1,9:2,3 (EM MASSA SECA DE CIMENTO/ AREIA MÉDIA/ SEIXO ROLADO) - PREPARO
MECÂNICO COM BETONEIRA 400 L. AF_05/2021 (M3)</t>
    </r>
  </si>
  <si>
    <t>S92873S</t>
  </si>
  <si>
    <r>
      <rPr>
        <sz val="10"/>
        <rFont val="Calibri"/>
        <family val="2"/>
      </rPr>
      <t>Vibrador de  imersão, diâmetro  de ponteira  45mm, motor  elétrico trifásico
potência de 2 cv - chi diurno. af_06/2015</t>
    </r>
  </si>
  <si>
    <t>S90587S</t>
  </si>
  <si>
    <r>
      <rPr>
        <sz val="10"/>
        <rFont val="Calibri"/>
        <family val="2"/>
      </rPr>
      <t>Vibrador de  imersão, diâmetro  de ponteira  45mm, motor  elétrico trifásico
potência de 2 cv - chp diurno. af_06/2015</t>
    </r>
  </si>
  <si>
    <t>S90586S</t>
  </si>
  <si>
    <t>Carpinteiro de formas com encargos complementares</t>
  </si>
  <si>
    <t>S88262S</t>
  </si>
  <si>
    <t>5.8. S92873S - Lançamento com uso de baldes, adensamento e acabamento de concreto em estruturas. af_12/2015 (m3)</t>
  </si>
  <si>
    <r>
      <rPr>
        <b/>
        <sz val="10"/>
        <rFont val="Arial"/>
        <family val="2"/>
      </rPr>
      <t>5.7. 92775 - ARMAÇÃO DE PILAR OU VIGA DE UMA ESTRUTURA CONVENCIONAL DE CONCRETO ARMADO EM UMA EDIFICAÇÃO
TÉRREA OU SOBRADO UTILIZANDO AÇO CA-60 DE 5,0 MM - MONTAGEM. AF_12/2015 (KG)</t>
    </r>
  </si>
  <si>
    <r>
      <rPr>
        <b/>
        <sz val="10"/>
        <rFont val="Arial"/>
        <family val="2"/>
      </rPr>
      <t>5.6. 92778 - ARMAÇÃO DE PILAR OU VIGA DE UMA ESTRUTURA CONVENCIONAL DE CONCRETO ARMADO EM UMA EDIFICAÇÃO
TÉRREA OU SOBRADO UTILIZANDO AÇO CA-50 DE 10,0 MM - MONTAGEM. AF_12/2015 (KG)</t>
    </r>
  </si>
  <si>
    <r>
      <rPr>
        <b/>
        <sz val="10"/>
        <rFont val="Arial"/>
        <family val="2"/>
      </rPr>
      <t>5.5. 92777 - ARMAÇÃO DE PILAR OU VIGA DE UMA ESTRUTURA CONVENCIONAL DE CONCRETO ARMADO EM UMA EDIFICAÇÃO
TÉRREA OU SOBRADO UTILIZANDO AÇO CA-50 DE 8,0 MM - MONTAGEM. AF_12/2015 (KG)</t>
    </r>
  </si>
  <si>
    <t>PREGO DE ACO POLIDO COM CABECA DUPLA 17 X 27 (2 1/2 X 11)</t>
  </si>
  <si>
    <t>PREGO DE ACO POLIDO COM CABECA 15 X 15 (1 1/4 X 13)</t>
  </si>
  <si>
    <r>
      <rPr>
        <sz val="10"/>
        <rFont val="Calibri"/>
        <family val="2"/>
      </rPr>
      <t>TABUA  NAO  APARELHADA  *2,5  X  30*  CM,  EM  MACARANDUBA,  ANGELIM
OU EQUIVALENTE DA REGIAO - BRUTA</t>
    </r>
  </si>
  <si>
    <t>PREGO DE ACO POLIDO COM CABECA 17 X 24 (2 1/4 X 11)</t>
  </si>
  <si>
    <r>
      <rPr>
        <sz val="10"/>
        <rFont val="Calibri"/>
        <family val="2"/>
      </rPr>
      <t>DESMOLDANTE  PROTETOR  PARA  FORMAS  DE  MADEIRA,  DE  BASE  OLEOSA
EMULSIONADA EM AGUA</t>
    </r>
  </si>
  <si>
    <r>
      <rPr>
        <b/>
        <sz val="10"/>
        <rFont val="Arial"/>
        <family val="2"/>
      </rPr>
      <t>5.4. 96537 - FABRICAÇÃO, MONTAGEM E DESMONTAGEM DE FÔRMA PARA BLOCO DE COROAMENTO, EM CHAPA DE MADEIRA
COMPENSADA RESINADA, E=17 MM, 2 UTILIZAÇÕES. AF_06/2017 (M2)</t>
    </r>
  </si>
  <si>
    <r>
      <rPr>
        <b/>
        <sz val="10"/>
        <rFont val="Arial"/>
        <family val="2"/>
      </rPr>
      <t>5.3. 96539 - FABRICAÇÃO, MONTAGEM E DESMONTAGEM DE FÔRMA PARA VIGA BALDRAME, EM CHAPA DE MADEIRA COMPENSADA
RESINADA, E=17 MM, 2 UTILIZAÇÕES. AF_06/2017 (M2)</t>
    </r>
  </si>
  <si>
    <t>5.2. 96527 - ESCAVAÇÃO MANUAL DE VALA PARA VIGA BALDRAME, COM PREVISÃO DE FÔRMA. AF_06/2017 (M3)</t>
  </si>
  <si>
    <t>5.1. 96523 - ESCAVAÇÃO MANUAL PARA BLOCO DE COROAMENTO OU SAPATA, COM PREVISÃO DE FÔRMA. AF_06/2017 (M3)</t>
  </si>
  <si>
    <t>ARGAMASSA TRAÇO 1:3 (EM VOLUME DE CIMENTO E AREIA MÉDIA ÚMIDA) PARA CONTRAPISO, PREPARO MANUAL. AF_08/2019</t>
  </si>
  <si>
    <t>CAMADA SEPARADORA DE FILME DE POLIETILENO 20 A 25 MICRA</t>
  </si>
  <si>
    <r>
      <rPr>
        <b/>
        <sz val="10"/>
        <rFont val="Arial"/>
        <family val="2"/>
      </rPr>
      <t>4.5. 98563 - PROTEÇÃO MECÂNICA DE SUPERFÍCIE HORIZONTAL COM ARGAMASSA DE CIMENTO E AREIA, TRAÇO 1:3, E=2CM.
AF_06/2018 (M2)</t>
    </r>
  </si>
  <si>
    <t>MANTA ASFALTICA ELASTOMERICA EM POLIESTER TIPO III 3mm</t>
  </si>
  <si>
    <t>I018207</t>
  </si>
  <si>
    <t>AREIA MEDIA LAVADA</t>
  </si>
  <si>
    <t>I000098</t>
  </si>
  <si>
    <t>4.4. 160045 - IMPEMEABILIZACAO MANTA ASFALTICA TERRACO/COBERTURA-BASE 2,5cm (M2)</t>
  </si>
  <si>
    <t>ARGAMASSA PRONTA PARA CONTRAPISO, PREPARO MANUAL. AF_08/2019</t>
  </si>
  <si>
    <r>
      <rPr>
        <sz val="10"/>
        <rFont val="Calibri"/>
        <family val="2"/>
      </rPr>
      <t>ADITIVO   ADESIVO   LIQUIDO   PARA   ARGAMASSAS   DE   REVESTIMENTOS
CIMENTICIOS</t>
    </r>
  </si>
  <si>
    <r>
      <rPr>
        <b/>
        <sz val="10"/>
        <rFont val="Arial"/>
        <family val="2"/>
      </rPr>
      <t>4.3. 87624 - CONTRAPISO EM ARGAMASSA PRONTA, PREPARO MANUAL, APLICADO EM ÁREAS SECAS SOBRE LAJE, ADERIDO,
ESPESSURA 2CM. AF_06/2014 (M2)</t>
    </r>
  </si>
  <si>
    <t>Argamassa polimérica Denvertec 100 ou similar</t>
  </si>
  <si>
    <t>I09238</t>
  </si>
  <si>
    <t>4.2. S09360 - Impermeabilização com aplicação de argamassa polimérica tipo Denvertec 100 ou similar (m2)</t>
  </si>
  <si>
    <t>Encargos Complementares - Pintor</t>
  </si>
  <si>
    <t>S10553</t>
  </si>
  <si>
    <r>
      <rPr>
        <sz val="10"/>
        <rFont val="Calibri"/>
        <family val="2"/>
      </rPr>
      <t>Tinta    asfaltica    impermeabilizante    diluida    em    solvente,   paramateriais
cimenticios, metal e madeira</t>
    </r>
  </si>
  <si>
    <t>I07313S</t>
  </si>
  <si>
    <t>Pintor</t>
  </si>
  <si>
    <t>I04783S</t>
  </si>
  <si>
    <r>
      <rPr>
        <b/>
        <sz val="10"/>
        <rFont val="Arial"/>
        <family val="2"/>
      </rPr>
      <t>4.1. S04953 - Impermeabilização de alicerce e viga baldrame com 2 demãos de tinta asfáltica tipo Neutrol da Vedacit ou similar, exceto
argamassa impermeabilização (m2)</t>
    </r>
  </si>
  <si>
    <t>Locação de caixa coletora de entulho capacidade 5 m³ (Local: Aracaju)</t>
  </si>
  <si>
    <t>I07962</t>
  </si>
  <si>
    <t>3.3. S10033 - Retirada de entulho da obra utilizando caixa coletora capacidade 5 m3 (local: Aracaju) (m3)</t>
  </si>
  <si>
    <t>3.2. 93382 - REATERRO MANUAL DE VALAS COM COMPACTAÇÃO MECANIZADA. AF_04/2016 (M3)</t>
  </si>
  <si>
    <t>3.1. 93358 - ESCAVAÇÃO MANUAL DE VALA COM PROFUNDIDADE MENOR OU IGUAL A 1,30 M. AF_02/2021 (M3)</t>
  </si>
  <si>
    <r>
      <rPr>
        <sz val="10"/>
        <rFont val="Calibri"/>
        <family val="2"/>
      </rPr>
      <t>CURSO      DE      CAPACITAÇÃO      PARA      VIGIA      NOTURNO      (ENCARGOS
COMPLEMENTARES) - HORISTA</t>
    </r>
  </si>
  <si>
    <r>
      <rPr>
        <sz val="10"/>
        <rFont val="Calibri"/>
        <family val="2"/>
      </rPr>
      <t>VIGIA NOTURNO, HORA EFETIVAMENTE TRABALHADA DE 22 H AS 5 H (COM
ADICIONAL NOTURNO)</t>
    </r>
  </si>
  <si>
    <r>
      <rPr>
        <sz val="10"/>
        <rFont val="Calibri"/>
        <family val="2"/>
      </rPr>
      <t>EPI   -   FAMILIA   SERVENTE   -   HORISTA   (ENCARGOS   COMPLEMENTARES   -
COLETADO CAIXA)</t>
    </r>
  </si>
  <si>
    <r>
      <rPr>
        <sz val="10"/>
        <rFont val="Calibri"/>
        <family val="2"/>
      </rPr>
      <t>FERRAMENTAS      -      FAMILIA      SERVENTE      -      HORISTA      (ENCARGOS
COMPLEMENTARES - COLETADO CAIXA)</t>
    </r>
  </si>
  <si>
    <t>TRANSPORTE - HORISTA (COLETADO CAIXA)</t>
  </si>
  <si>
    <t>ALIMENTACAO - HORISTA (COLETADO CAIXA)</t>
  </si>
  <si>
    <t>SEGURO - HORISTA (COLETADO CAIXA)</t>
  </si>
  <si>
    <t>EXAMES - HORISTA (COLETADO CAIXA)</t>
  </si>
  <si>
    <t>ENCARGOS COMPLEMENTARES</t>
  </si>
  <si>
    <t>2.4. 88326 - VIGIA NOTURNO COM ENCARGOS COMPLEMENTARES (H)</t>
  </si>
  <si>
    <r>
      <rPr>
        <sz val="10"/>
        <rFont val="Calibri"/>
        <family val="2"/>
      </rPr>
      <t>CURSO        DE        CAPACITAÇÃO        PARA        ALMOXARIFE        (ENCARGOS
COMPLEMENTARES) - HORISTA</t>
    </r>
  </si>
  <si>
    <t>ALMOXARIFE</t>
  </si>
  <si>
    <r>
      <rPr>
        <sz val="10"/>
        <rFont val="Calibri"/>
        <family val="2"/>
      </rPr>
      <t>EPI  -  FAMILIA  ALMOXARIFE  -  HORISTA  (ENCARGOS  COMPLEMENTARES  -
COLETADO CAIXA)</t>
    </r>
  </si>
  <si>
    <r>
      <rPr>
        <sz val="10"/>
        <rFont val="Calibri"/>
        <family val="2"/>
      </rPr>
      <t>FERRAMENTAS     -     FAMILIA     ALMOXARIFE     -     HORISTA     (ENCARGOS
COMPLEMENTARES - COLETADO CAIXA)</t>
    </r>
  </si>
  <si>
    <t>2.3. 90766 - ALMOXARIFE COM ENCARGOS COMPLEMENTARES (H)</t>
  </si>
  <si>
    <r>
      <rPr>
        <sz val="10"/>
        <rFont val="Calibri"/>
        <family val="2"/>
      </rPr>
      <t>CURSO    DE    CAPACITAÇÃO    PARA    MESTRE    DE    OBRAS    (ENCARGOS
COMPLEMENTARES) - HORISTA</t>
    </r>
  </si>
  <si>
    <t>MESTRE DE OBRAS</t>
  </si>
  <si>
    <r>
      <rPr>
        <sz val="10"/>
        <rFont val="Calibri"/>
        <family val="2"/>
      </rPr>
      <t>EPI     -     FAMILIA     ENCARREGADO     GERAL     -     HORISTA     (ENCARGOS
COMPLEMENTARES - COLETADO CAIXA)</t>
    </r>
  </si>
  <si>
    <r>
      <rPr>
        <sz val="10"/>
        <rFont val="Calibri"/>
        <family val="2"/>
      </rPr>
      <t>FERRAMENTAS  -  FAMILIA  ENCARREGADO  GERAL  -  HORISTA  (ENCARGOS
COMPLEMENTARES - COLETADO CAIXA)</t>
    </r>
  </si>
  <si>
    <t>2.2. 90780 - MESTRE DE OBRAS COM ENCARGOS COMPLEMENTARES (H)</t>
  </si>
  <si>
    <r>
      <rPr>
        <sz val="10"/>
        <rFont val="Calibri"/>
        <family val="2"/>
      </rPr>
      <t>CURSO   DE   CAPACITAÇÃO   PARA   ENGENHEIRO   CIVIL   DE   OBRA   JUNIOR
(ENCARGOS COMPLEMENTARES) - HORISTA</t>
    </r>
  </si>
  <si>
    <t>ENGENHEIRO CIVIL DE OBRA JUNIOR</t>
  </si>
  <si>
    <r>
      <rPr>
        <sz val="10"/>
        <rFont val="Calibri"/>
        <family val="2"/>
      </rPr>
      <t>EPI      -      FAMILIA      ENGENHEIRO      CIVIL      -      HORISTA      (ENCARGOS
COMPLEMENTARES - COLETADO CAIXA)</t>
    </r>
  </si>
  <si>
    <r>
      <rPr>
        <sz val="10"/>
        <rFont val="Calibri"/>
        <family val="2"/>
      </rPr>
      <t>FERRAMENTAS   -   FAMILIA   ENGENHEIRO   CIVIL   -   HORISTA   (ENCARGOS
COMPLEMENTARES - COLETADO CAIXA)</t>
    </r>
  </si>
  <si>
    <t>2.1. 90777 - ENGENHEIRO CIVIL DE OBRA JUNIOR COM ENCARGOS COMPLEMENTARES (H)</t>
  </si>
  <si>
    <r>
      <rPr>
        <sz val="10"/>
        <rFont val="Calibri"/>
        <family val="2"/>
      </rPr>
      <t>TRATOR DE ESTEIRAS, POTÊNCIA 100 HP, PESO OPERACIONAL 9,4 T,19 M3 -
CHP DIURNO. AF_06/2014</t>
    </r>
  </si>
  <si>
    <r>
      <rPr>
        <sz val="10"/>
        <rFont val="Calibri"/>
        <family val="2"/>
      </rPr>
      <t>TRATOR  DE  ESTEIRAS,  POTÊNCIA  100  HP,  PESO  OPERACIONAL  9,4  T,  COM
LÂMINA 2,19 M3 - CHI DIURNO. AF_06/2014</t>
    </r>
  </si>
  <si>
    <t>1.11. 98525 - LIMPEZA MECANIZADA DE CAMADA VEGETAL, VEGETAÇÃO E PEQUENAS ÁRVORES (DIÂMETRO DE TRONCO MENOR QUE 0,20 M), COM TRATOR DE ESTEIRAS.AF_05/2018 (M2)</t>
  </si>
  <si>
    <t>ASSENTO SANITARIO OVAL SOFT BRANCO ASTRA</t>
  </si>
  <si>
    <t>I008981</t>
  </si>
  <si>
    <t>VASO SANITARIO CONVENCIONAL BRANCO SABARA 3500 ICASA</t>
  </si>
  <si>
    <t>I008050</t>
  </si>
  <si>
    <t>CAIXA D'AGUA EM POLIETILENO 500 LITROS COM TAMPA FORTLEV</t>
  </si>
  <si>
    <t>I006929</t>
  </si>
  <si>
    <t>DUCHA REDONDA PAREDE BRANCA NEW 4" FAME</t>
  </si>
  <si>
    <t>I005800</t>
  </si>
  <si>
    <t>CAIXA DE DESCARGA PVC SOBREPOR BRANCA COM ENGATE 9 LITROS TIGRE</t>
  </si>
  <si>
    <t>I005551</t>
  </si>
  <si>
    <t>JOELHO 90 PVC ROSCAVEL 2"</t>
  </si>
  <si>
    <t>I005209</t>
  </si>
  <si>
    <t>ANEL BORRACHA PARA PVC SERIE R 100mm</t>
  </si>
  <si>
    <t>I004481</t>
  </si>
  <si>
    <t>TUBO PVC ESGOTO SERIE NORMAL 100mm (METRO)</t>
  </si>
  <si>
    <t>I004480</t>
  </si>
  <si>
    <t>BOLSA DE LIGACAO PVC 1.1/2"x 40mm VASO SANITARIO</t>
  </si>
  <si>
    <t>I004300</t>
  </si>
  <si>
    <t>CURVA 90 PVC CURTA ESGOTO SERIE NORMAL 100mm</t>
  </si>
  <si>
    <t>I003949</t>
  </si>
  <si>
    <t>TUBO PVC PARA CAIXA DE DESCARGA 38mmx80cm</t>
  </si>
  <si>
    <t>I003379</t>
  </si>
  <si>
    <t>TUBO PVC AGUA ROSCA 1.1/2"</t>
  </si>
  <si>
    <t>I003375</t>
  </si>
  <si>
    <t>TUBO PVC AGUA ROSCA 1/2"</t>
  </si>
  <si>
    <t>I003300</t>
  </si>
  <si>
    <t>REGISTRO GAVETA BRONZE BRUTO 1502.B 2" DECA</t>
  </si>
  <si>
    <t>I002279</t>
  </si>
  <si>
    <t>REGISTRO GAVETA BRONZE BRUTO 1/2"</t>
  </si>
  <si>
    <t>I002274</t>
  </si>
  <si>
    <t>1.10. 012075 - INSTALACAO PROVISORIA DE AGUA E ESGOTO (PT)</t>
  </si>
  <si>
    <t>HASTE ATERRAMENTO COBREADA 5/8" x 2,40m 6715 670106 - MAGNET</t>
  </si>
  <si>
    <t>I045201</t>
  </si>
  <si>
    <t>DISJUNTOR TRIPOLAR 40A CURVA C WEG</t>
  </si>
  <si>
    <t>I007910</t>
  </si>
  <si>
    <t>LUVA ELETRODUTO GALVANIZADO 2"</t>
  </si>
  <si>
    <t>I007851</t>
  </si>
  <si>
    <t>CURVA 90 ELETRODUTO GALVANIZADO ELETROLITICO 2"</t>
  </si>
  <si>
    <t>I005937</t>
  </si>
  <si>
    <t>ELETRODUTO GALVANIZADO NBR 5598 50mm 2" (4,603kg/m)</t>
  </si>
  <si>
    <t>I004048</t>
  </si>
  <si>
    <t>CABO FLEXIVEL CLASSE 4 OU 5 1KV 1 CONDUTOR 4,0mm2</t>
  </si>
  <si>
    <t>I000942</t>
  </si>
  <si>
    <t>1.9. 012205 - INSTALACAO PROVISORIA DE LUZ E FORCA COM MEDIDOR E POSTE (UN)</t>
  </si>
  <si>
    <t>Placa de obra em chapa galvanizada 26</t>
  </si>
  <si>
    <t>I01776</t>
  </si>
  <si>
    <t>1.8. S00051 - Placa de obra em chapa aço galvanizado, instalada (m2)</t>
  </si>
  <si>
    <r>
      <rPr>
        <sz val="10"/>
        <rFont val="Calibri"/>
        <family val="2"/>
      </rPr>
      <t>DISJUNTOR MONOPOLAR TIPO NEMA, CORRENTE NOMINAL DE 35 ATÉ 50A
FORNECIMENTO E INSTALAÇÃO. AF_10/2020</t>
    </r>
  </si>
  <si>
    <t>QUADRO DE DISTRIBUIÇÃO DE ENERGIA EM CHAPA DE AÇO GALVANIZADO, DE  EMBUTIR,  COM  BARRAMENTO  TRIFÁSICO,  PARA  12  DISJUNTORES  DIN 100A - FORNECIMENTO E INSTALAÇÃO. AF_10/2020</t>
  </si>
  <si>
    <r>
      <rPr>
        <sz val="10"/>
        <rFont val="Calibri"/>
        <family val="2"/>
      </rPr>
      <t>ALVENARIA  DE  EMBASAMENTO  COM  BLOCO  ESTRUTURAL  DE  CONCRETO, DE  14X19X29CM  E  ARGAMASSA  DE  ASSENTAMENTO  COM  PREPARO  EM
BETONEIRA. AF_05/2020</t>
    </r>
  </si>
  <si>
    <t>JANELA DE MADEIRA - CEDRINHO/ANGELIM OU EQUIVALENTE DA REGIÃO - DE ABRIR COM 4 FOLHAS (2 VENEZIANAS  E 2 GUILHOTINAS  PARA VIDRO), COM BATENTE, ALIZAR E FERRAGENS. EXCLUSIVE VIDROS, ACABAMENTO E CONTRAMARCO. FORNECIMENTO E INSTALAÇÃO. AF_12/2019</t>
  </si>
  <si>
    <r>
      <rPr>
        <sz val="10"/>
        <rFont val="Calibri"/>
        <family val="2"/>
      </rPr>
      <t>CAIXA    DE    PASSAGEM    PARA    TELEFONE    15X15X10CM    (SOBREPOR),
FORNECIMENTO E INSTALACAO. AF_11/2019</t>
    </r>
  </si>
  <si>
    <r>
      <rPr>
        <sz val="10"/>
        <rFont val="Calibri"/>
        <family val="2"/>
      </rPr>
      <t>PAREDE DE MADEIRA COMPENSADA PARA CONSTRUÇÃO TEMPORÁRIA EM CHAPA  SIMPLES,  INTERNA,  COM  ÁREA  LÍQUIDA  MENOR  QUE  6  M²,  COM
VÃO. AF_05/2018</t>
    </r>
  </si>
  <si>
    <r>
      <rPr>
        <sz val="10"/>
        <rFont val="Calibri"/>
        <family val="2"/>
      </rPr>
      <t>PAREDE DE MADEIRA COMPENSADA PARA CONSTRUÇÃO TEMPORÁRIA EM CHAPA SIMPLES, INTERNA, COM ÁREA LÍQUIDA MAIOR OU IGUAL  A 6 M²,
COM VÃO. AF_05/2018</t>
    </r>
  </si>
  <si>
    <r>
      <rPr>
        <sz val="10"/>
        <rFont val="Calibri"/>
        <family val="2"/>
      </rPr>
      <t>PAREDE DE MADEIRA COMPENSADA PARA CONSTRUÇÃO TEMPORÁRIA EM CHAPA  SIMPLES,  EXTERNA,  COM  ÁREA  LÍQUIDA  MENOR  QUE  6  M²,  COM
VÃO. AF_05/2018</t>
    </r>
  </si>
  <si>
    <r>
      <rPr>
        <sz val="10"/>
        <rFont val="Calibri"/>
        <family val="2"/>
      </rPr>
      <t>PAREDE DE MADEIRA COMPENSADA PARA CONSTRUÇÃO TEMPORÁRIA EM CHAPA SIMPLES, EXTERNA, COM ÁREA LÍQUIDA MAIOR OU IGUAL A 6 M²,
COM VÃO. AF_05/2018</t>
    </r>
  </si>
  <si>
    <r>
      <rPr>
        <sz val="10"/>
        <rFont val="Calibri"/>
        <family val="2"/>
      </rPr>
      <t>PAREDE DE MADEIRA COMPENSADA PARA CONSTRUÇÃO TEMPORÁRIA EM
CHAPA  SIMPLES,  INTERNA,  COM  ÁREA  LÍQUIDA  MENOR  QUE  6  M²,  SEM VÃO. AF_05/2018</t>
    </r>
  </si>
  <si>
    <r>
      <rPr>
        <sz val="10"/>
        <rFont val="Calibri"/>
        <family val="2"/>
      </rPr>
      <t>PAREDE DE MADEIRA COMPENSADA PARA CONSTRUÇÃO TEMPORÁRIA EM CHAPA SIMPLES, INTERNA, COM ÁREA LÍQUIDA MAIOR OU IGUAL  A 6 M²,
SEM VÃO. AF_05/2018</t>
    </r>
  </si>
  <si>
    <r>
      <rPr>
        <sz val="10"/>
        <rFont val="Calibri"/>
        <family val="2"/>
      </rPr>
      <t>PAREDE DE MADEIRA COMPENSADA PARA CONSTRUÇÃO TEMPORÁRIA EM CHAPA  SIMPLES,  EXTERNA,  COM  ÁREA  LÍQUIDA  MENOR  QUE  6  M²,  SEM
VÃO. AF_05/2018</t>
    </r>
  </si>
  <si>
    <r>
      <rPr>
        <sz val="10"/>
        <rFont val="Calibri"/>
        <family val="2"/>
      </rPr>
      <t>PAREDE DE MADEIRA COMPENSADA PARA CONSTRUÇÃO TEMPORÁRIA EM CHAPA SIMPLES, EXTERNA, COM ÁREA LÍQUIDA MAIOR OU IGUAL A 6 M²,
SEM VÃO. AF_05/2018</t>
    </r>
  </si>
  <si>
    <r>
      <rPr>
        <sz val="10"/>
        <rFont val="Calibri"/>
        <family val="2"/>
      </rPr>
      <t>CABO  TELEFÔNICO  CCI-50   4  PARES,   SEM  BLINDAGEM,  INSTALADO  EM DISTRIBUIÇÃO     DE     EDIFICAÇÃO     RESIDENCIAL     -     FORNECIMENTO     E
INSTALAÇÃO. AF_11/2019</t>
    </r>
  </si>
  <si>
    <r>
      <rPr>
        <sz val="10"/>
        <rFont val="Calibri"/>
        <family val="2"/>
      </rPr>
      <t>CAIXA   ENTERRADA   HIDRÁULICA    RETANGULAR,   EM   ALVENARIA   COM
BLOCOS DE CONCRETO, DIMENSÕES INTERNAS: 0,6X0,6X0,6 M PARA REDE DE ESGOTO. AF_12/2020</t>
    </r>
  </si>
  <si>
    <r>
      <rPr>
        <sz val="10"/>
        <rFont val="Calibri"/>
        <family val="2"/>
      </rPr>
      <t>CAIXA  ENTERRADA  ELÉTRICA  RETANGULAR,  EM  ALVENARIA  COM  TIJOLOS CERÂMICOS    MACIÇOS,    FUNDO    COM    BRITA,    DIMENSÕES    INTERNAS:
0,3X0,3X0,3 M. AF_12/2020</t>
    </r>
  </si>
  <si>
    <r>
      <rPr>
        <sz val="10"/>
        <rFont val="Calibri"/>
        <family val="2"/>
      </rPr>
      <t>LÂMPADA COMPACTA FLUORESCENTE DE 20 W, BASE E27 - FORNECIMENTO
E INSTALAÇÃO. AF_02/2020</t>
    </r>
  </si>
  <si>
    <r>
      <rPr>
        <sz val="10"/>
        <rFont val="Calibri"/>
        <family val="2"/>
      </rPr>
      <t>LÂMPADA COMPACTA FLUORESCENTE DE 15 W, BASE E27 - FORNECIMENTO
E INSTALAÇÃO. AF_02/2020</t>
    </r>
  </si>
  <si>
    <t>LUMINÁRIA TIPO SPOT, DE SOBREPOR, COM 1 LÂMPADA FLUORESCENTE DE 15 W, SEM REATOR - FORNECIMENTO E INSTALAÇÃO. AF_02/2020</t>
  </si>
  <si>
    <r>
      <rPr>
        <sz val="10"/>
        <rFont val="Calibri"/>
        <family val="2"/>
      </rPr>
      <t>LUMINÁRIA  TIPO  CALHA,  DE  SOBREPOR,  COM  2  LÂMPADAS  TUBULARES FLUORESCENTES    DE    36    W,    COM    REATOR    DE    PARTIDA    RÁPIDA    -
FORNECIMENTO E INSTALAÇÃO. AF_02/2020</t>
    </r>
  </si>
  <si>
    <t>REATERRO MANUAL APILOADO COM SOQUETE. AF_10/2017</t>
  </si>
  <si>
    <r>
      <rPr>
        <sz val="10"/>
        <rFont val="Calibri"/>
        <family val="2"/>
      </rPr>
      <t>HASTE    DE    ATERRAMENTO    5/8     PARA    SPDA    -    FORNECIMENTO    E
INSTALAÇÃO. AF_12/2017</t>
    </r>
  </si>
  <si>
    <t>CONDULETE DE PVC, TIPO LB, PARA ELETRODUTO DE PVC SOLDÁVEL DN 25 MM (3/4''), APARENTE - FORNECIMENTO E INSTALAÇÃO. AF_11/2016</t>
  </si>
  <si>
    <t>CONDULETE DE PVC, TIPO B, PARA ELETRODUTO DE PVC SOLDÁVEL DN 25 MM (3/4''), APARENTE - FORNECIMENTO E INSTALAÇÃO. AF_11/2016</t>
  </si>
  <si>
    <r>
      <rPr>
        <sz val="10"/>
        <rFont val="Calibri"/>
        <family val="2"/>
      </rPr>
      <t>LASTRO  DE  CONCRETO  MAGRO,  APLICADO  EM  PISOS,  LAJES  SOBRE  SOLO
OU RADIERS, ESPESSURA DE 5 CM. AF_07/2016</t>
    </r>
  </si>
  <si>
    <r>
      <rPr>
        <sz val="10"/>
        <rFont val="Calibri"/>
        <family val="2"/>
      </rPr>
      <t>LASTRO  DE  CONCRETO  MAGRO,  APLICADO  EM  PISOS,  LAJES  SOBRE  SOLO
OU RADIERS, ESPESSURA DE 3 CM. AF_07/2016</t>
    </r>
  </si>
  <si>
    <r>
      <rPr>
        <sz val="10"/>
        <rFont val="Calibri"/>
        <family val="2"/>
      </rPr>
      <t>JANELA   DE   AÇO   TIPO   BASCULANTE    PARA   VIDROS,   COM   BATENTE, FERRAGENS      E      PINTURA      ANTICORROSIVA.       EXCLUSIVE      VIDROS, ACABAMENTO, ALIZAR E CONTRAMARCO. FORNECIMENTO E INSTALAÇÃO.
AF_12/2019</t>
    </r>
  </si>
  <si>
    <r>
      <rPr>
        <sz val="10"/>
        <rFont val="Calibri"/>
        <family val="2"/>
      </rPr>
      <t>TELHAMENTO COM TELHA ONDULADA DE FIBROCIMENTO E = 6 MM, COM RECOBRIMENTO   LATERAL   DE   1   1/4   DE   ONDA   PARA   TELHADO   COM INCLINAÇÃO  MÁXIMA  DE  10°,  COM  ATÉ  2  ÁGUAS,  INCLUSO  IÇAMENTO.
AF_07/2019</t>
    </r>
  </si>
  <si>
    <r>
      <rPr>
        <sz val="10"/>
        <rFont val="Calibri"/>
        <family val="2"/>
      </rPr>
      <t>ESCAVAÇÃO MANUAL DE VALA COM PROFUNDIDADE MENOR OU IGUAL A
1,30 M. AF_02/2021</t>
    </r>
  </si>
  <si>
    <t>CABO  DE  COBRE  FLEXÍVEL  ISOLADO,  16  MM²,  ANTI-CHAMA  450/750  V, PARA DISTRIBUIÇÃO - FORNECIMENTO E INSTALAÇÃO. AF_12/2015</t>
  </si>
  <si>
    <t>TRAMA  DE  MADEIRA  COMPOSTA  POR  TERÇAS  PARA  TELHADOS  DE  ATÉ  2 ÁGUAS  PARA  TELHA  ONDULADA  DE  FIBROCIMENTO,  METÁLICA,  PLÁSTICA OU TERMOACÚSTICA, INCLUSO TRANSPORTE VERTICAL. AF_07/2019</t>
  </si>
  <si>
    <r>
      <rPr>
        <sz val="10"/>
        <rFont val="Calibri"/>
        <family val="2"/>
      </rPr>
      <t>INTERRUPTOR SIMPLES (1 MÓDULO) COM 1 TOMADA DE EMBUTIR 2P+T 10 A,    INCLUINDO   SUPORTE   E   PLACA   -   FORNECIMENTO   E   INSTALAÇÃO.
AF_12/2015</t>
    </r>
  </si>
  <si>
    <t>TOMADA   BAIXA   DE   EMBUTIR   (2   MÓDULOS),   2P+T   10   A,   INCLUINDO SUPORTE E PLACA - FORNECIMENTO E INSTALAÇÃO. AF_12/2015</t>
  </si>
  <si>
    <t>TOMADA BAIXA DE EMBUTIR (1 MÓDULO), 2P+T 10 A, INCLUINDO SUPORTE E PLACA - FORNECIMENTO E INSTALAÇÃO. AF_12/2015</t>
  </si>
  <si>
    <t>SUPORTE PARAFUSADO COM PLACA DE ENCAIXE 4" X 2" ALTO (2,00 M DO PISO) PARA PONTO ELÉTRICO - FORNECIMENTO E INSTALAÇÃO. AF_12/2015</t>
  </si>
  <si>
    <r>
      <rPr>
        <sz val="10"/>
        <rFont val="Calibri"/>
        <family val="2"/>
      </rPr>
      <t>CAIXA OCTOGONAL 3" X 3", PVC, INSTALADA EM LAJE -  FORNECIMENTO E
INSTALAÇÃO. AF_12/2015</t>
    </r>
  </si>
  <si>
    <t>CABO  DE  COBRE  FLEXÍVEL  ISOLADO,  2,5  MM²,  ANTI-CHAMA  450/750  V, PARA CIRCUITOS TERMINAIS - FORNECIMENTO E INSTALAÇÃO. AF_12/2015</t>
  </si>
  <si>
    <t>CABO  DE  COBRE  FLEXÍVEL  ISOLADO,  1,5  MM²,  ANTI-CHAMA  450/750  V, PARA CIRCUITOS TERMINAIS - FORNECIMENTO E INSTALAÇÃO. AF_12/2015</t>
  </si>
  <si>
    <r>
      <rPr>
        <sz val="10"/>
        <rFont val="Calibri"/>
        <family val="2"/>
      </rPr>
      <t>CURVA 90 GRAUS PARA ELETRODUTO, PVC, ROSCÁVEL,  DN 20  MM (1/2"), PARA  CIRCUITOS  TERMINAIS,  INSTALADA  EM  PAREDE  -  FORNECIMENTO  E
INSTALAÇÃO. AF_12/2015</t>
    </r>
  </si>
  <si>
    <r>
      <rPr>
        <sz val="10"/>
        <rFont val="Calibri"/>
        <family val="2"/>
      </rPr>
      <t>ELETRODUTO  RÍGIDO ROSCÁVEL, PVC, DN 20 MM (1/2"), PARA CIRCUITOS
TERMINAIS,   INSTALADO   EM  PAREDE   -  FORNECIMENTO   E  INSTALAÇÃO. AF_12/2015</t>
    </r>
  </si>
  <si>
    <r>
      <rPr>
        <sz val="10"/>
        <rFont val="Calibri"/>
        <family val="2"/>
      </rPr>
      <t>ELETRODUTO  RÍGIDO ROSCÁVEL, PVC, DN 20 MM (1/2"), PARA CIRCUITOS TERMINAIS,   INSTALADO   EM   FORRO   -   FORNECIMENTO   E   INSTALAÇÃO.
AF_12/2015</t>
    </r>
  </si>
  <si>
    <t>PORTA   EM   ALUMÍNIO   DE   ABRIR   TIPO   VENEZIANA   COM   GUARNIÇÃO, FIXAÇÃO COM PARAFUSOS - FORNECIMENTO E INSTALAÇÃO. AF_12/2019</t>
  </si>
  <si>
    <r>
      <rPr>
        <sz val="10"/>
        <rFont val="Calibri"/>
        <family val="2"/>
      </rPr>
      <t>FIXAÇÃO DE TUBOS VERTICAIS DE PPR DIÂMETROS MENORES OU IGUAIS A
40  MM  COM  ABRAÇADEIRA  METÁLICA  RÍGIDA  TIPO  D  1/2",  FIXADA  EM PERFILADO EM ALVENARIA. AF_05/2015</t>
    </r>
  </si>
  <si>
    <r>
      <rPr>
        <sz val="10"/>
        <rFont val="Calibri"/>
        <family val="2"/>
      </rPr>
      <t>PORTA   DE   MADEIRA   PARA   PINTURA,   SEMI-OCA   (LEVE   OU   MÉDIA),
80X210CM, ESPESSURA DE 3,5CM, INCLUSO DOBRADIÇAS - FORNECIMENTO E INSTALAÇÃO. AF_12/2019</t>
    </r>
  </si>
  <si>
    <r>
      <rPr>
        <sz val="10"/>
        <rFont val="Calibri"/>
        <family val="2"/>
      </rPr>
      <t>PORTA   DE   MADEIRA   PARA   PINTURA,   SEMI-OCA   (LEVE   OU   MÉDIA), 60X210CM, ESPESSURA DE 3,5CM, INCLUSO DOBRADIÇAS - FORNECIMENTO
E INSTALAÇÃO. AF_12/2019</t>
    </r>
  </si>
  <si>
    <t>CHUMBAMENTO LINEAR EM ALVENARIA PARA RAMAIS/DISTRIBUIÇÃO COM DIÂMETROS MENORES OU IGUAIS A 40 MM. AF_05/2015</t>
  </si>
  <si>
    <r>
      <rPr>
        <sz val="10"/>
        <rFont val="Calibri"/>
        <family val="2"/>
      </rPr>
      <t>RASGO  EM  ALVENARIA  PARA  RAMAIS/  DISTRIBUIÇÃO  COM  DIAMETROS
MENORES OU IGUAIS A 40 MM. AF_05/2015</t>
    </r>
  </si>
  <si>
    <t>PONTO   DE   CONSUMO   TERMINAL   DE   ÁGUA   FRIA   (SUBRAMAL)   COM TUBULAÇÃO   DE   PVC,   DN   25   MM,   INSTALADO   EM   RAMAL   DE   ÁGUA, INCLUSOS RASGO E CHUMBAMENTO EM ALVENARIA. AF_12/2014</t>
  </si>
  <si>
    <r>
      <rPr>
        <sz val="10"/>
        <rFont val="Calibri"/>
        <family val="2"/>
      </rPr>
      <t>TE,  PVC,  SERIE  NORMAL,  ESGOTO  PREDIAL,  DN  100  X  100  MM,  JUNTA
ELÁSTICA, FORNECIDO E INSTALADO EM RAMAL DE DESCARGA OU RAMAL DE ESGOTO SANITÁRIO. AF_12/2014</t>
    </r>
  </si>
  <si>
    <r>
      <rPr>
        <sz val="10"/>
        <rFont val="Calibri"/>
        <family val="2"/>
      </rPr>
      <t>TE,  PVC,  SERIE   NORMAL,  ESGOTO   PREDIAL,   DN   50   X   50   MM,  JUNTA
ELÁSTICA, FORNECIDO E INSTALADO EM RAMAL DE DESCARGA OU RAMAL DE ESGOTO SANITÁRIO. AF_12/2014</t>
    </r>
  </si>
  <si>
    <t>CURVA CURTA 90  GRAUS, PVC,  SERIE NORMAL,  ESGOTO  PREDIAL,  DN 100 MM, JUNTA ELÁSTICA, FORNECIDO E INSTALADO EM RAMAL DE DESCARGA OU RAMAL DE ESGOTO SANITÁRIO. AF_12/2014</t>
  </si>
  <si>
    <r>
      <rPr>
        <sz val="10"/>
        <rFont val="Calibri"/>
        <family val="2"/>
      </rPr>
      <t>JOELHO  90  GRAUS,  PVC,  SERIE  NORMAL,  ESGOTO  PREDIAL,  DN  50  MM, JUNTA  ELÁSTICA,  FORNECIDO  E  INSTALADO  EM  RAMAL DE  DESCARGA OU
RAMAL DE ESGOTO SANITÁRIO. AF_12/2014</t>
    </r>
  </si>
  <si>
    <r>
      <rPr>
        <sz val="10"/>
        <rFont val="Calibri"/>
        <family val="2"/>
      </rPr>
      <t>JOELHO  45  GRAUS,  PVC,  SERIE  NORMAL,  ESGOTO  PREDIAL,  DN  40  MM,
JUNTA SOLDÁVEL, FORNECIDO E INSTALADO EM RAMAL DE DESCARGA OU RAMAL DE ESGOTO SANITÁRIO. AF_12/2014</t>
    </r>
  </si>
  <si>
    <r>
      <rPr>
        <sz val="10"/>
        <rFont val="Calibri"/>
        <family val="2"/>
      </rPr>
      <t>JOELHO  90  GRAUS,  PVC,  SERIE  NORMAL,  ESGOTO  PREDIAL,  DN  40  MM, JUNTA SOLDÁVEL, FORNECIDO E INSTALADO EM RAMAL DE DESCARGA OU
RAMAL DE ESGOTO SANITÁRIO. AF_12/2014</t>
    </r>
  </si>
  <si>
    <r>
      <rPr>
        <sz val="10"/>
        <rFont val="Calibri"/>
        <family val="2"/>
      </rPr>
      <t>TUBO  PVC,  SERIE  NORMAL,  ESGOTO  PREDIAL,  DN  100  MM,  FORNECIDO  E INSTALADO  EM RAMAL DE DESCARGA OU RAMAL DE ESGOTO  SANITÁRIO.
AF_12/2014</t>
    </r>
  </si>
  <si>
    <r>
      <rPr>
        <sz val="10"/>
        <rFont val="Calibri"/>
        <family val="2"/>
      </rPr>
      <t>TUBO  PVC,  SERIE  NORMAL,  ESGOTO  PREDIAL,  DN  50  MM,  FORNECIDO  E INSTALADO  EM RAMAL DE DESCARGA OU RAMAL DE ESGOTO  SANITÁRIO.
AF_12/2014</t>
    </r>
  </si>
  <si>
    <r>
      <rPr>
        <sz val="10"/>
        <rFont val="Calibri"/>
        <family val="2"/>
      </rPr>
      <t>TUBO  PVC,  SERIE  NORMAL,  ESGOTO  PREDIAL,  DN  40  MM,  FORNECIDO  E INSTALADO  EM RAMAL DE DESCARGA OU RAMAL DE ESGOTO  SANITÁRIO.
AF_12/2014</t>
    </r>
  </si>
  <si>
    <t>CAIXA SIFONADA, PVC, DN 100 X 100 X 50  MM, FORNECIDA  E INSTALADA EM RAMAIS DE ENCAMINHAMENTO DE ÁGUA PLUVIAL. AF_12/2014</t>
  </si>
  <si>
    <t>(COMPOSIÇÃO REPRESENTATIVA) DO SERVIÇO DE EMBOÇO/MASSA ÚNICA, APLICADO MANUALMENTE, TRAÇO 1:2:8, EM BETONEIRA DE 400L, PAREDES INTERNAS,   COM   EXECUÇÃO   DE   TALISCAS,   EDIFICAÇÃO   HABITACIONAL UNIFAMILIAR (CASAS) E EDIFICAÇÃO PÚBLICA PADRÃO. AF_12/2014</t>
  </si>
  <si>
    <t>(COMPOSIÇÃO     REPRESENTATIVA)     DO     SERVIÇO     DE     REVESTIMENTO CERÂMICO    PARA    PISO    COM    PLACAS    TIPO    ESMALTADA    EXTRA    DE DIMENSÕES  35X35  CM,  PARA  EDIFICAÇÃO  HABITACIONAL  UNIFAMILIAR (CASA) E EDIFICAÇÃO PÚBLICA PADRÃO. AF_11/2014</t>
  </si>
  <si>
    <t>(COMPOSIÇÃO REPRESENTATIVA) DO SERVIÇO DE ALVENARIA DE VEDAÇÃO DE  BLOCOS  VAZADOS  DE  CERÂMICA  DE  9X19X19CM  (ESPESSURA  9CM), PARA   EDIFICAÇÃO   HABITACIONAL   UNIFAMILIAR   (CASA)   E   EDIFICAÇÃO PÚBLICA PADRÃO. AF_11/2014</t>
  </si>
  <si>
    <r>
      <rPr>
        <sz val="10"/>
        <rFont val="Calibri"/>
        <family val="2"/>
      </rPr>
      <t>APLICAÇÃO   MANUAL   DE   PINTURA   COM   TINTA   LÁTEX   ACRÍLICA   EM
PAREDES, DUAS DEMÃOS. AF_06/2014</t>
    </r>
  </si>
  <si>
    <t>CHAPISCO   APLICADO   EM   ALVENARIAS   E   ESTRUTURAS   DE   CONCRETO INTERNAS,     COM     ROLO     PARA     TEXTURA     ACRÍLICA.      ARGAMASSA INDUSTRIALIZADA COM PREPARO EM MISTURADOR 300 KG. AF_06/2014</t>
  </si>
  <si>
    <r>
      <rPr>
        <sz val="10"/>
        <rFont val="Calibri"/>
        <family val="2"/>
      </rPr>
      <t>MASSA ÚNICA, PARA RECEBIMENTO DE PINTURA, EM ARGAMASSA TRAÇO 1:2:8, PREPARO MANUAL, APLICADA MANUALMENTE EM FACES INTERNAS DE   PAREDES,   ESPESSURA   DE   10MM,   COM   EXECUÇÃO   DE   TALISCAS.
AF_06/2014</t>
    </r>
  </si>
  <si>
    <t>LAVATÓRIO  LOUÇA  BRANCA  SUSPENSO,  29,5  X  39CM  OU  EQUIVALENTE, PADRÃO POPULAR, INCLUSO SIFÃO  FLEXÍVEL EM PVC, VÁLVULA E ENGATE FLEXÍVEL  30CM  EM  PLÁSTICO  E  TORNEIRA  CROMADA  DE  MESA,  PADRÃO POPULAR - FORNECIMENTO E INSTALAÇÃO. AF_01/2020</t>
  </si>
  <si>
    <t>BANCADA DE MÁRMORE SINTÉTICO  120 X 60CM, COM  CUBA INTEGRADA, INCLUSO SIFÃO TIPO FLEXÍVEL EM PVC, VÁLVULA EM PLÁSTICO CROMADO TIPO  AMERICANA  E  TORNEIRA  CROMADA  LONGA,  DE  PAREDE,  PADRÃO POPULAR - FORNECIMENTO E INSTALAÇÃO. AF_01/2020</t>
  </si>
  <si>
    <r>
      <rPr>
        <sz val="10"/>
        <rFont val="Calibri"/>
        <family val="2"/>
      </rPr>
      <t>VASO  SANITÁRIO  SIFONADO  COM  CAIXA  ACOPLADA  LOUÇA  BRANCA  -
FORNECIMENTO E INSTALAÇÃO. AF_01/2020</t>
    </r>
  </si>
  <si>
    <r>
      <rPr>
        <sz val="10"/>
        <rFont val="Calibri"/>
        <family val="2"/>
      </rPr>
      <t>FORRO DE PVC LISO, BRANCO, REGUA DE 10 CM, ESPESSURA DE 8 MM A 10
MM (COM COLOCACAO / SEM ESTRUTURA METALICA)</t>
    </r>
  </si>
  <si>
    <r>
      <rPr>
        <sz val="10"/>
        <rFont val="Calibri"/>
        <family val="2"/>
      </rPr>
      <t>EXTINTOR DE INCENDIO PORTATIL COM CARGA DE PO QUIMICO SECO (PQS)
DE 4 KG, CLASSE BC</t>
    </r>
  </si>
  <si>
    <r>
      <rPr>
        <sz val="10"/>
        <rFont val="Calibri"/>
        <family val="2"/>
      </rPr>
      <t>EXTINTOR DE INCENDIO PORTATIL COM CARGA DE AGUA PRESSURIZADA DE
10 L, CLASSE A</t>
    </r>
  </si>
  <si>
    <t>FECHADURA ROSETA REDONDA PARA PORTA DE BANHEIRO, EM ACO INOX (MAQUINA, TESTA E CONTRA-TESTA) E EM ZAMAC (MACANETA, LINGUETA E TRINCOS)    COM    ACABAMENTO    CROMADO,    MAQUINA    DE    40    MM, INCLUINDO CHAVE TIPO TRANQUETA</t>
  </si>
  <si>
    <r>
      <rPr>
        <sz val="10"/>
        <rFont val="Calibri"/>
        <family val="2"/>
      </rPr>
      <t>FECHADURA  ESPELHO  PARA  PORTA  EXTERNA,  EM  ACO  INOX  (MAQUINA, TESTA E CONTRA-TESTA) E EM ZAMAC  (MACANETA, LINGUETA E TRINCOS) COM ACABAMENTO CROMADO, MAQUINA DE 40 MM, INCLUINDO CHAVE
TIPO CILINDRO</t>
    </r>
  </si>
  <si>
    <r>
      <rPr>
        <b/>
        <sz val="10"/>
        <rFont val="Arial"/>
        <family val="2"/>
      </rPr>
      <t>1.7. 93207 - EXECUÇÃO DE ESCRITÓRIO EM CANTEIRO DE OBRA EM CHAPA DE MADEIRA COMPENSADA, NÃO INCLUSO MOBILIÁRIO
E EQUIPAMENTOS. AF_02/2016 (M2)</t>
    </r>
  </si>
  <si>
    <r>
      <rPr>
        <sz val="10"/>
        <rFont val="Calibri"/>
        <family val="2"/>
      </rPr>
      <t>QUADRO   DE   DISTRIBUIÇÃO   DE   ENERGIA   EM   PVC,   DE   EMBUTIR,   SEM
BARRAMENTO,  PARA  6  DISJUNTORES  -  FORNECIMENTO  E  INSTALAÇÃO. AF_10/2020</t>
    </r>
  </si>
  <si>
    <r>
      <rPr>
        <sz val="10"/>
        <rFont val="Calibri"/>
        <family val="2"/>
      </rPr>
      <t>ALVENARIA  DE  EMBASAMENTO  COM  BLOCO  ESTRUTURAL  DE  CONCRETO,
DE  14X19X29CM  E  ARGAMASSA  DE  ASSENTAMENTO  COM  PREPARO  EM BETONEIRA. AF_05/2020</t>
    </r>
  </si>
  <si>
    <r>
      <rPr>
        <sz val="10"/>
        <rFont val="Calibri"/>
        <family val="2"/>
      </rPr>
      <t>CHUVEIRO    ELÉTRICO    COMUM    CORPO    PLÁSTICO,    TIPO    DUCHA    ?
FORNECIMENTO E INSTALAÇÃO. AF_01/2020</t>
    </r>
  </si>
  <si>
    <t>PISO  CIMENTADO,  TRAÇO  1:3  (CIMENTO  E  AREIA),  ACABAMENTO  LISO, ESPESSURA 2,0 CM, PREPARO MECÂNICO DA ARGAMASSA. AF_09/2020</t>
  </si>
  <si>
    <r>
      <rPr>
        <sz val="10"/>
        <rFont val="Calibri"/>
        <family val="2"/>
      </rPr>
      <t>PAREDE DE MADEIRA COMPENSADA PARA CONSTRUÇÃO TEMPORÁRIA EM CHAPA  SIMPLES,  INTERNA,  COM  ÁREA  LÍQUIDA  MENOR  QUE  6  M²,  SEM
VÃO. AF_05/2018</t>
    </r>
  </si>
  <si>
    <r>
      <rPr>
        <sz val="10"/>
        <rFont val="Calibri"/>
        <family val="2"/>
      </rPr>
      <t>PAREDE DE MADEIRA COMPENSADA PARA CONSTRUÇÃO TEMPORÁRIA EM
CHAPA  SIMPLES,  EXTERNA,  COM  ÁREA  LÍQUIDA  MENOR  QUE  6  M²,  SEM VÃO. AF_05/2018</t>
    </r>
  </si>
  <si>
    <r>
      <rPr>
        <sz val="10"/>
        <rFont val="Calibri"/>
        <family val="2"/>
      </rPr>
      <t>CAIXA   ENTERRADA   HIDRÁULICA    RETANGULAR,   EM   ALVENARIA   COM BLOCOS DE CONCRETO, DIMENSÕES INTERNAS: 0,6X0,6X0,6 M PARA REDE
DE ESGOTO. AF_12/2020</t>
    </r>
  </si>
  <si>
    <r>
      <rPr>
        <sz val="10"/>
        <rFont val="Calibri"/>
        <family val="2"/>
      </rPr>
      <t>CAIXA  ENTERRADA  ELÉTRICA  RETANGULAR,  EM  ALVENARIA  COM  TIJOLOS
CERÂMICOS    MACIÇOS,    FUNDO    COM    BRITA,    DIMENSÕES    INTERNAS: 0,3X0,3X0,3 M. AF_12/2020</t>
    </r>
  </si>
  <si>
    <r>
      <rPr>
        <sz val="10"/>
        <rFont val="Calibri"/>
        <family val="2"/>
      </rPr>
      <t>INTERRUPTOR  SIMPLES  (3  MÓDULOS),  10A/250V,  INCLUINDO  SUPORTE  E
PLACA - FORNECIMENTO E INSTALAÇÃO. AF_12/2015</t>
    </r>
  </si>
  <si>
    <r>
      <rPr>
        <sz val="10"/>
        <rFont val="Calibri"/>
        <family val="2"/>
      </rPr>
      <t>INTERRUPTOR  SIMPLES  (2  MÓDULOS),  10A/250V,  INCLUINDO  SUPORTE  E
PLACA - FORNECIMENTO E INSTALAÇÃO. AF_12/2015</t>
    </r>
  </si>
  <si>
    <r>
      <rPr>
        <sz val="10"/>
        <rFont val="Calibri"/>
        <family val="2"/>
      </rPr>
      <t>CURVA 90 GRAUS PARA ELETRODUTO, PVC, ROSCÁVEL,  DN 20  MM (1/2"),
PARA  CIRCUITOS  TERMINAIS,  INSTALADA  EM  PAREDE  -  FORNECIMENTO  E INSTALAÇÃO. AF_12/2015</t>
    </r>
  </si>
  <si>
    <r>
      <rPr>
        <sz val="10"/>
        <rFont val="Calibri"/>
        <family val="2"/>
      </rPr>
      <t>CURVA 90 GRAUS PARA ELETRODUTO, PVC, ROSCÁVEL,  DN 25  MM (3/4"),
PARA  CIRCUITOS  TERMINAIS,  INSTALADA  EM  FORRO  -  FORNECIMENTO  E INSTALAÇÃO. AF_12/2015</t>
    </r>
  </si>
  <si>
    <r>
      <rPr>
        <sz val="10"/>
        <rFont val="Calibri"/>
        <family val="2"/>
      </rPr>
      <t>LUVA   PARA   ELETRODUTO,   PVC,   ROSCÁVEL,   DN   20   MM   (1/2"),   PARA CIRCUITOS   TERMINAIS,   INSTALADA   EM   PAREDE   -   FORNECIMENTO   E
INSTALAÇÃO. AF_12/2015</t>
    </r>
  </si>
  <si>
    <r>
      <rPr>
        <sz val="10"/>
        <rFont val="Calibri"/>
        <family val="2"/>
      </rPr>
      <t>LUVA   PARA   ELETRODUTO,   PVC,   ROSCÁVEL,   DN   25   MM   (3/4"),   PARA CIRCUITOS   TERMINAIS,   INSTALADA   EM   FORRO   -    FORNECIMENTO   E
INSTALAÇÃO. AF_12/2015</t>
    </r>
  </si>
  <si>
    <r>
      <rPr>
        <sz val="10"/>
        <rFont val="Calibri"/>
        <family val="2"/>
      </rPr>
      <t>ELETRODUTO  RÍGIDO ROSCÁVEL, PVC, DN 25 MM (3/4"), PARA CIRCUITOS TERMINAIS,   INSTALADO   EM  PAREDE   -  FORNECIMENTO   E  INSTALAÇÃO.
AF_12/2015</t>
    </r>
  </si>
  <si>
    <r>
      <rPr>
        <sz val="10"/>
        <rFont val="Calibri"/>
        <family val="2"/>
      </rPr>
      <t>ELETRODUTO  RÍGIDO ROSCÁVEL, PVC, DN 25 MM (3/4"), PARA CIRCUITOS
TERMINAIS,   INSTALADO   EM   FORRO   -   FORNECIMENTO   E   INSTALAÇÃO. AF_12/2015</t>
    </r>
  </si>
  <si>
    <r>
      <rPr>
        <sz val="10"/>
        <rFont val="Calibri"/>
        <family val="2"/>
      </rPr>
      <t>ELETRODUTO  RÍGIDO ROSCÁVEL, PVC, DN 20 MM (1/2"), PARA CIRCUITOS
TERMINAIS,   INSTALADO   EM   FORRO   -   FORNECIMENTO   E   INSTALAÇÃO. AF_12/2015</t>
    </r>
  </si>
  <si>
    <t>FECHADURA    DE   EMBUTIR   PARA    PORTA   DE    BANHEIRO,   COMPLETA, ACABAMENTO    PADRÃO    POPULAR,    INCLUSO    EXECUÇÃO    DE    FURO    - FORNECIMENTO E INSTALAÇÃO. AF_12/2019</t>
  </si>
  <si>
    <r>
      <rPr>
        <sz val="10"/>
        <rFont val="Calibri"/>
        <family val="2"/>
      </rPr>
      <t>FIXAÇÃO DE TUBOS VERTICAIS DE PPR DIÂMETROS MENORES OU IGUAIS A 40  MM  COM  ABRAÇADEIRA  METÁLICA  RÍGIDA  TIPO  D  1/2",  FIXADA  EM
PERFILADO EM ALVENARIA. AF_05/2015</t>
    </r>
  </si>
  <si>
    <r>
      <rPr>
        <sz val="10"/>
        <rFont val="Calibri"/>
        <family val="2"/>
      </rPr>
      <t>PORTA   DE   MADEIRA   PARA   PINTURA,   SEMI-OCA   (LEVE   OU   MÉDIA), 80X210CM, ESPESSURA DE 3,5CM, INCLUSO DOBRADIÇAS - FORNECIMENTO
E INSTALAÇÃO. AF_12/2019</t>
    </r>
  </si>
  <si>
    <r>
      <rPr>
        <sz val="10"/>
        <rFont val="Calibri"/>
        <family val="2"/>
      </rPr>
      <t>KIT DE REGISTRO DE PRESSÃO BRUTO DE LATÃO ¾", INCLUSIVE CONEXÕES, ROSCÁVEL,  INSTALADO  EM  RAMAL  DE  ÁGUA  FRIA  -  FORNECIMENTO  E
INSTALAÇÃO. AF_12/2014</t>
    </r>
  </si>
  <si>
    <r>
      <rPr>
        <sz val="10"/>
        <rFont val="Calibri"/>
        <family val="2"/>
      </rPr>
      <t>TE,  PVC,  SERIE   NORMAL,  ESGOTO   PREDIAL,   DN   50   X   50   MM,  JUNTA ELÁSTICA, FORNECIDO E INSTALADO EM RAMAL DE DESCARGA OU RAMAL
DE ESGOTO SANITÁRIO. AF_12/2014</t>
    </r>
  </si>
  <si>
    <r>
      <rPr>
        <sz val="10"/>
        <rFont val="Calibri"/>
        <family val="2"/>
      </rPr>
      <t>JOELHO  90  GRAUS,  PVC,  SERIE  NORMAL,  ESGOTO  PREDIAL,  DN  50  MM,
JUNTA  ELÁSTICA,  FORNECIDO  E  INSTALADO  EM  RAMAL DE  DESCARGA OU RAMAL DE ESGOTO SANITÁRIO. AF_12/2014</t>
    </r>
  </si>
  <si>
    <r>
      <rPr>
        <sz val="10"/>
        <rFont val="Calibri"/>
        <family val="2"/>
      </rPr>
      <t>RALO SIFONADO, PVC, DN 100 X 40 MM, JUNTA SOLDÁVEL, FORNECIDO E INSTALADO   EM   RAMAL   DE   DESCARGA   OU   EM   RAMAL   DE   ESGOTO
SANITÁRIO. AF_12/2014</t>
    </r>
  </si>
  <si>
    <r>
      <rPr>
        <sz val="10"/>
        <rFont val="Calibri"/>
        <family val="2"/>
      </rPr>
      <t>CHAPISCO   APLICADO   EM   ALVENARIA   (COM   PRESENÇA   DE   VÃOS)   E ESTRUTURAS  DE  CONCRETO  DE  FACHADA,  COM  ROLO  PARA  TEXTURA ACRÍLICA.       ARGAMASSA      INDUSTRIALIZADA      COM      PREPARO      EM
MISTURADOR 300 KG. AF_06/2014</t>
    </r>
  </si>
  <si>
    <t>EMBOÇO   OU   MASSA   ÚNICA   EM   ARGAMASSA   TRAÇO   1:2:8,   PREPARO MANUAL,   APLICADA   MANUALMENTE   EM   PANOS   DE   FACHADA   COM PRESENÇA DE VÃOS, ESPESSURA DE 25 MM. AF_06/2014</t>
  </si>
  <si>
    <r>
      <rPr>
        <sz val="10"/>
        <rFont val="Calibri"/>
        <family val="2"/>
      </rPr>
      <t>PORTA DE MADEIRA, FOLHA LEVE (NBR 15930), DE 600 X 2100 MM, E = 35
MM,  NUCLEO  COLMEIA,  CAPA  LISA  EM  HDF,  ACABAMENTO  MELAMINICO EM PADRAO MADEIRA</t>
    </r>
  </si>
  <si>
    <r>
      <rPr>
        <sz val="10"/>
        <rFont val="Calibri"/>
        <family val="2"/>
      </rPr>
      <t>VALVULA   DE   DESCARGA   EM   METAL   CROMADO   PARA   MICTORIO  COM
ACIONAMENTO POR PRESSAO E FECHAMENTO AUTOMATICO</t>
    </r>
  </si>
  <si>
    <r>
      <rPr>
        <sz val="10"/>
        <rFont val="Calibri"/>
        <family val="2"/>
      </rPr>
      <t>CAIXA  SIFONADA  PVC,  150  X  150  X  50  MM,  COM  GRELHA  QUADRADA
BRANCA (NBR 5688)</t>
    </r>
  </si>
  <si>
    <r>
      <rPr>
        <sz val="10"/>
        <rFont val="Calibri"/>
        <family val="2"/>
      </rPr>
      <t>MICTORIO COLETIVO ACO INOX (AISI 304), E = 0,8 MM, DE *100 X 40 X 30*
CM (C X A X P)</t>
    </r>
  </si>
  <si>
    <r>
      <rPr>
        <sz val="10"/>
        <rFont val="Calibri"/>
        <family val="2"/>
      </rPr>
      <t>JUNCAO SIMPLES, PVC, 45 GRAUS, DN 100 X 100 MM, SERIE NORMAL PARA
ESGOTO PREDIAL</t>
    </r>
  </si>
  <si>
    <r>
      <rPr>
        <sz val="10"/>
        <rFont val="Calibri"/>
        <family val="2"/>
      </rPr>
      <t>JUNCAO  SIMPLES,  PVC,  DN  100  X  50  MM,  SERIE  NORMAL  PARA  ESGOTO
PREDIAL</t>
    </r>
  </si>
  <si>
    <r>
      <rPr>
        <b/>
        <sz val="10"/>
        <rFont val="Arial"/>
        <family val="2"/>
      </rPr>
      <t>1.6. 93212 - EXECUÇÃO DE SANITÁRIO E VESTIÁRIO EM CANTEIRO DE OBRA EM CHAPA DE MADEIRA COMPENSADA, NÃO INCLUSO
MOBILIÁRIO. AF_02/2016 (M2)</t>
    </r>
  </si>
  <si>
    <r>
      <rPr>
        <sz val="10"/>
        <rFont val="Calibri"/>
        <family val="2"/>
      </rPr>
      <t>PAREDE DE MADEIRA COMPENSADA PARA CONSTRUÇÃO TEMPORÁRIA EM
CHAPA SIMPLES, EXTERNA, COM ÁREA LÍQUIDA MAIOR OU IGUAL A 6 M², SEM VÃO. AF_05/2018</t>
    </r>
  </si>
  <si>
    <t>CAIXA  DE  GORDURA  SIMPLES,  CIRCULAR,  EM  CONCRETO  PRÉ-MOLDADO, DIÂMETRO INTERNO = 0,4 M, ALTURA INTERNA = 0,4 M. AF_12/2020</t>
  </si>
  <si>
    <r>
      <rPr>
        <sz val="10"/>
        <rFont val="Calibri"/>
        <family val="2"/>
      </rPr>
      <t>ELETRODUTO  RÍGIDO ROSCÁVEL, PVC, DN 20 MM (1/2"), PARA CIRCUITOS TERMINAIS,   INSTALADO   EM  PAREDE   -  FORNECIMENTO   E  INSTALAÇÃO.
AF_12/2015</t>
    </r>
  </si>
  <si>
    <r>
      <rPr>
        <sz val="10"/>
        <rFont val="Calibri"/>
        <family val="2"/>
      </rPr>
      <t>TUBO  PVC,  SERIE  NORMAL,  ESGOTO  PREDIAL,  DN  40  MM,  FORNECIDO  E
INSTALADO  EM RAMAL DE DESCARGA OU RAMAL DE ESGOTO  SANITÁRIO. AF_12/2014</t>
    </r>
  </si>
  <si>
    <t>TELA   PLASTICA   TECIDA   LISTRADA   BRANCA   E   LARANJA,   TIPO   GUARDA CORPO, EM POLIETILENO MONOFILADO, ROLO 1,20 X 50 M (L X C)</t>
  </si>
  <si>
    <r>
      <rPr>
        <b/>
        <sz val="10"/>
        <rFont val="Arial"/>
        <family val="2"/>
      </rPr>
      <t>1.5. 93210 - EXECUÇÃO DE REFEITÓRIO EM CANTEIRO DE OBRA EM CHAPA DE MADEIRA COMPENSADA, NÃO INCLUSO MOBILIÁRIO
E EQUIPAMENTOS. AF_02/2016 (M2)</t>
    </r>
  </si>
  <si>
    <r>
      <rPr>
        <sz val="10"/>
        <rFont val="Calibri"/>
        <family val="2"/>
      </rPr>
      <t>QUADRO   DE   DISTRIBUIÇÃO   DE   ENERGIA   EM   PVC,   DE   EMBUTIR,   SEM BARRAMENTO,  PARA  6  DISJUNTORES  -  FORNECIMENTO  E  INSTALAÇÃO.
AF_10/2020</t>
    </r>
  </si>
  <si>
    <r>
      <rPr>
        <sz val="10"/>
        <rFont val="Calibri"/>
        <family val="2"/>
      </rPr>
      <t>PAREDE DE MADEIRA COMPENSADA PARA CONSTRUÇÃO TEMPORÁRIA EM
CHAPA SIMPLES, EXTERNA, COM ÁREA LÍQUIDA MAIOR OU IGUAL A 6 M², COM VÃO. AF_05/2018</t>
    </r>
  </si>
  <si>
    <r>
      <rPr>
        <sz val="10"/>
        <rFont val="Calibri"/>
        <family val="2"/>
      </rPr>
      <t>INTERRUPTOR  SIMPLES  (1 MÓDULO)  COM 2  TOMADAS DE  EMBUTIR 2P+T 10  A,   INCLUINDO  SUPORTE  E  PLACA  -  FORNECIMENTO  E  INSTALAÇÃO.
AF_12/2015</t>
    </r>
  </si>
  <si>
    <r>
      <rPr>
        <sz val="10"/>
        <rFont val="Calibri"/>
        <family val="2"/>
      </rPr>
      <t>FERROLHO  COM  FECHO  /  TRINCO  REDONDO,  EM  ACO  GALVANIZADO  / ZINCADO, DE SOBREPOR, COM COMPRIMENTO DE 8" E ESPESSURA MINIMA
DA CHAPA DE 1,50 MM</t>
    </r>
  </si>
  <si>
    <r>
      <rPr>
        <sz val="10"/>
        <rFont val="Calibri"/>
        <family val="2"/>
      </rPr>
      <t>TABUA  NAO  APARELHADA  *2,5 X 20* CM, EM MACARANDUBA, ANGELIM
OU EQUIVALENTE DA REGIAO - BRUTA</t>
    </r>
  </si>
  <si>
    <t>CAIBRO 5 X 5 CM EM PINUS, MISTA OU EQUIVALENTE DA REGIAO - BRUTA</t>
  </si>
  <si>
    <r>
      <rPr>
        <b/>
        <sz val="10"/>
        <rFont val="Arial"/>
        <family val="2"/>
      </rPr>
      <t>1.4. 93208 - EXECUÇÃO DE ALMOXARIFADO EM CANTEIRO DE OBRA EM CHAPA DE MADEIRA COMPENSADA, INCLUSO
PRATELEIRAS. AF_02/2016 (M2)</t>
    </r>
  </si>
  <si>
    <t>MARCAÇÃO DE PONTOS EM GABARITO OU CAVALETE. AF_10/2018</t>
  </si>
  <si>
    <t>CONCRETO  MAGRO  PARA  LASTRO,  TRAÇO  1:4,5:4,5  (EM  MASSA  SECA  DE CIMENTO/ AREIA MÉDIA/ BRITA 1) - PREPARO MANUAL. AF_05/2021</t>
  </si>
  <si>
    <r>
      <rPr>
        <sz val="10"/>
        <rFont val="Calibri"/>
        <family val="2"/>
      </rPr>
      <t>TABUA  *2,5  X  23*  CM  EM  PINUS,  MISTA  OU  EQUIVALENTE  DA  REGIAO  -
BRUTA</t>
    </r>
  </si>
  <si>
    <r>
      <rPr>
        <sz val="10"/>
        <rFont val="Calibri"/>
        <family val="2"/>
      </rPr>
      <t>CAIBRO NAO APARELHADO  *7,5 X 7,5* CM, EM MACARANDUBA, ANGELIM
OU EQUIVALENTE DA REGIAO -  BRUTA</t>
    </r>
  </si>
  <si>
    <r>
      <rPr>
        <sz val="10"/>
        <rFont val="Calibri"/>
        <family val="2"/>
      </rPr>
      <t>SARRAFO NAO APARELHADO *2,5 X 7* CM, EM MACARANDUBA, ANGELIM
OU EQUIVALENTE DA REGIAO -  BRUTA</t>
    </r>
  </si>
  <si>
    <r>
      <rPr>
        <b/>
        <sz val="10"/>
        <rFont val="Arial"/>
        <family val="2"/>
      </rPr>
      <t>1.3. 99059 - LOCACAO CONVENCIONAL DE OBRA, UTILIZANDO GABARITO DE TÁBUAS CORRIDAS PONTALETADAS A CADA 2,00M - 2
UTILIZAÇÕES. AF_10/2018 (M)</t>
    </r>
  </si>
  <si>
    <t>PREGO DE ACO POLIDO COM CABECA 18 X 27 (2 1/2 X 10)</t>
  </si>
  <si>
    <r>
      <rPr>
        <sz val="10"/>
        <rFont val="Calibri"/>
        <family val="2"/>
      </rPr>
      <t>TABUA  APARELHADA  *2,5  X  30*  CM,  EM  MACARANDUBA,  ANGELIM  OU
EQUIVALENTE DA REGIAO</t>
    </r>
  </si>
  <si>
    <t>!EM   PROCESSO   DE   DESATIVACAO!   CHAPA   DE   MADEIRA   COMPENSADA RESINADA PARA FORMA DE CONCRETO, DE *2,2 X 1,1* M, E = 10 MM</t>
  </si>
  <si>
    <t>1.2. 98458 - TAPUME COM COMPENSADO DE MADEIRA. AF_05/2018 (M2)</t>
  </si>
  <si>
    <t>1.1. CREA - PI - ANOTAÇÃO DE RESPONSABILIDADE TÉCNICA - ART DE EXECUÇÃO (UN)</t>
  </si>
  <si>
    <t>COMPOSIÇÃO 03</t>
  </si>
  <si>
    <t>COMPOSIÇÃO 01</t>
  </si>
  <si>
    <t>IMPERMEABILIZAÇÃO DE SUPERFÍCIE COM ARGAMASSA POLIMÉRICA / MEMBRANA ACRÍLICA, 4 DEMÃOS, REFORÇADA COM VÉU DE POLIÉSTER
(MAV). AF_06/2018</t>
  </si>
  <si>
    <t>18.15.5. - 98556 - IMPERMEABILIZAÇÃO DE SUPERFÍCIE COM ARGAMASSA POLIMÉRICA / MEMBRANA ACRÍLICA, 4 DEMÃOS, REFORÇADA COM VÉU DE POLIÉSTER
(MAV). AF_06/2018 (M2)</t>
  </si>
  <si>
    <r>
      <rPr>
        <b/>
        <sz val="10"/>
        <rFont val="Arial"/>
        <family val="2"/>
      </rPr>
      <t xml:space="preserve">Obra:       </t>
    </r>
    <r>
      <rPr>
        <sz val="10"/>
        <rFont val="Arial"/>
        <family val="2"/>
      </rPr>
      <t>Construção do Novo FÓRUM E JECC DA COMARCA DE PIRACURUCA</t>
    </r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</si>
</sst>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"/>
    <numFmt numFmtId="165" formatCode="m\.d\.yy;@"/>
    <numFmt numFmtId="166" formatCode="00000000"/>
    <numFmt numFmtId="167" formatCode="yy\.m\.d;@"/>
    <numFmt numFmtId="168" formatCode="mm\.d\.yy;@"/>
    <numFmt numFmtId="169" formatCode="_-&quot;R$&quot;* #,##0.00_-;\-&quot;R$&quot;* #,##0.00_-;_-&quot;R$&quot;* &quot;-&quot;??_-;_-@_-"/>
  </numFmts>
  <fonts count="34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name val="Arial"/>
      <family val="2"/>
    </font>
    <font>
      <b/>
      <u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indexed="12"/>
      <name val="Calibri"/>
      <family val="2"/>
      <scheme val="minor"/>
    </font>
    <font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1F1F1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 applyFill="1" applyBorder="1" applyAlignment="1">
      <alignment horizontal="left" vertical="top"/>
    </xf>
    <xf numFmtId="44" fontId="0" fillId="0" borderId="0" xfId="1" applyFont="1" applyFill="1" applyBorder="1" applyAlignment="1">
      <alignment horizontal="left" vertical="top"/>
    </xf>
    <xf numFmtId="0" fontId="4" fillId="0" borderId="0" xfId="4" applyAlignment="1">
      <alignment horizontal="left" vertical="top"/>
    </xf>
    <xf numFmtId="0" fontId="5" fillId="0" borderId="0" xfId="4" applyFont="1" applyAlignment="1">
      <alignment horizontal="left" vertical="top"/>
    </xf>
    <xf numFmtId="10" fontId="3" fillId="3" borderId="13" xfId="4" applyNumberFormat="1" applyFont="1" applyFill="1" applyBorder="1" applyAlignment="1">
      <alignment horizontal="center" vertical="top" shrinkToFit="1"/>
    </xf>
    <xf numFmtId="10" fontId="6" fillId="3" borderId="13" xfId="4" applyNumberFormat="1" applyFont="1" applyFill="1" applyBorder="1" applyAlignment="1">
      <alignment horizontal="center" vertical="top" shrinkToFit="1"/>
    </xf>
    <xf numFmtId="0" fontId="7" fillId="3" borderId="13" xfId="4" applyFont="1" applyFill="1" applyBorder="1" applyAlignment="1">
      <alignment horizontal="right" vertical="top" wrapText="1"/>
    </xf>
    <xf numFmtId="0" fontId="8" fillId="3" borderId="13" xfId="4" applyFont="1" applyFill="1" applyBorder="1" applyAlignment="1">
      <alignment horizontal="left" vertical="center" wrapText="1"/>
    </xf>
    <xf numFmtId="44" fontId="3" fillId="3" borderId="13" xfId="5" applyFont="1" applyFill="1" applyBorder="1" applyAlignment="1">
      <alignment horizontal="left" vertical="top" shrinkToFit="1"/>
    </xf>
    <xf numFmtId="44" fontId="9" fillId="0" borderId="13" xfId="5" applyFont="1" applyBorder="1" applyAlignment="1">
      <alignment horizontal="left" vertical="top" shrinkToFit="1"/>
    </xf>
    <xf numFmtId="44" fontId="5" fillId="0" borderId="13" xfId="5" applyFont="1" applyBorder="1" applyAlignment="1">
      <alignment horizontal="left" vertical="top" wrapText="1" indent="1"/>
    </xf>
    <xf numFmtId="10" fontId="9" fillId="0" borderId="13" xfId="4" applyNumberFormat="1" applyFont="1" applyBorder="1" applyAlignment="1">
      <alignment horizontal="right" vertical="center" shrinkToFit="1"/>
    </xf>
    <xf numFmtId="0" fontId="10" fillId="0" borderId="13" xfId="4" applyFont="1" applyBorder="1" applyAlignment="1">
      <alignment horizontal="left" vertical="center" wrapText="1"/>
    </xf>
    <xf numFmtId="0" fontId="4" fillId="0" borderId="13" xfId="4" applyBorder="1" applyAlignment="1">
      <alignment horizontal="left" vertical="center" wrapText="1"/>
    </xf>
    <xf numFmtId="10" fontId="10" fillId="4" borderId="13" xfId="3" applyNumberFormat="1" applyFont="1" applyFill="1" applyBorder="1" applyAlignment="1">
      <alignment horizontal="left" vertical="center" wrapText="1"/>
    </xf>
    <xf numFmtId="10" fontId="10" fillId="0" borderId="13" xfId="2" applyNumberFormat="1" applyFont="1" applyBorder="1" applyAlignment="1">
      <alignment horizontal="left" vertical="center" wrapText="1"/>
    </xf>
    <xf numFmtId="10" fontId="9" fillId="0" borderId="13" xfId="4" applyNumberFormat="1" applyFont="1" applyBorder="1" applyAlignment="1">
      <alignment horizontal="right" vertical="top" shrinkToFit="1"/>
    </xf>
    <xf numFmtId="0" fontId="7" fillId="4" borderId="11" xfId="4" applyFont="1" applyFill="1" applyBorder="1" applyAlignment="1">
      <alignment horizontal="center" vertical="top" wrapText="1"/>
    </xf>
    <xf numFmtId="0" fontId="7" fillId="4" borderId="6" xfId="4" applyFont="1" applyFill="1" applyBorder="1" applyAlignment="1">
      <alignment vertical="top" wrapText="1"/>
    </xf>
    <xf numFmtId="0" fontId="7" fillId="4" borderId="5" xfId="4" applyFont="1" applyFill="1" applyBorder="1" applyAlignment="1">
      <alignment horizontal="left" vertical="top" wrapText="1" indent="3"/>
    </xf>
    <xf numFmtId="0" fontId="7" fillId="4" borderId="5" xfId="4" applyFont="1" applyFill="1" applyBorder="1" applyAlignment="1">
      <alignment horizontal="left" vertical="top" wrapText="1" indent="1"/>
    </xf>
    <xf numFmtId="0" fontId="11" fillId="0" borderId="0" xfId="4" applyFont="1" applyAlignment="1">
      <alignment horizontal="left" vertical="top"/>
    </xf>
    <xf numFmtId="0" fontId="12" fillId="0" borderId="0" xfId="4" applyFont="1" applyAlignment="1">
      <alignment horizontal="left" vertical="top"/>
    </xf>
    <xf numFmtId="0" fontId="13" fillId="0" borderId="0" xfId="4" applyFont="1" applyAlignment="1">
      <alignment horizontal="left" vertical="top"/>
    </xf>
    <xf numFmtId="10" fontId="14" fillId="0" borderId="0" xfId="4" applyNumberFormat="1" applyFont="1" applyAlignment="1">
      <alignment horizontal="right" vertical="center" wrapText="1"/>
    </xf>
    <xf numFmtId="0" fontId="15" fillId="0" borderId="0" xfId="4" applyFont="1" applyAlignment="1">
      <alignment vertical="center" wrapText="1"/>
    </xf>
    <xf numFmtId="0" fontId="15" fillId="0" borderId="0" xfId="4" applyFont="1" applyAlignment="1" applyProtection="1">
      <alignment horizontal="justify" vertical="center" wrapText="1"/>
      <protection locked="0"/>
    </xf>
    <xf numFmtId="10" fontId="4" fillId="0" borderId="0" xfId="3" applyNumberFormat="1" applyAlignment="1">
      <alignment horizontal="left" vertical="top"/>
    </xf>
    <xf numFmtId="10" fontId="1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4" applyFont="1" applyAlignment="1" applyProtection="1">
      <alignment horizontal="justify" vertical="center" wrapText="1"/>
      <protection locked="0"/>
    </xf>
    <xf numFmtId="10" fontId="17" fillId="0" borderId="0" xfId="3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4" applyNumberFormat="1" applyAlignment="1">
      <alignment horizontal="left" vertical="top"/>
    </xf>
    <xf numFmtId="0" fontId="16" fillId="0" borderId="0" xfId="4" applyFont="1" applyAlignment="1" applyProtection="1">
      <alignment horizontal="left" indent="3"/>
      <protection locked="0"/>
    </xf>
    <xf numFmtId="10" fontId="16" fillId="0" borderId="0" xfId="7" applyNumberFormat="1" applyFont="1" applyFill="1" applyAlignment="1" applyProtection="1">
      <alignment horizontal="right" vertical="center" wrapText="1"/>
      <protection locked="0"/>
    </xf>
    <xf numFmtId="0" fontId="19" fillId="0" borderId="0" xfId="4" applyFont="1" applyAlignment="1" applyProtection="1">
      <alignment horizontal="left" indent="3"/>
      <protection locked="0"/>
    </xf>
    <xf numFmtId="0" fontId="21" fillId="0" borderId="0" xfId="4" applyFont="1" applyAlignment="1" applyProtection="1">
      <alignment vertical="center" wrapText="1"/>
      <protection locked="0"/>
    </xf>
    <xf numFmtId="0" fontId="23" fillId="0" borderId="0" xfId="4" applyFont="1" applyAlignment="1" applyProtection="1">
      <alignment vertical="center" wrapText="1"/>
      <protection locked="0"/>
    </xf>
    <xf numFmtId="0" fontId="24" fillId="0" borderId="0" xfId="4" applyFont="1" applyAlignment="1" applyProtection="1">
      <alignment horizontal="justify" vertical="center" wrapText="1"/>
      <protection locked="0"/>
    </xf>
    <xf numFmtId="10" fontId="26" fillId="0" borderId="13" xfId="4" applyNumberFormat="1" applyFont="1" applyBorder="1" applyAlignment="1">
      <alignment horizontal="center" vertical="center"/>
    </xf>
    <xf numFmtId="10" fontId="27" fillId="0" borderId="13" xfId="4" applyNumberFormat="1" applyFont="1" applyBorder="1" applyAlignment="1">
      <alignment horizontal="center" vertical="center"/>
    </xf>
    <xf numFmtId="0" fontId="27" fillId="0" borderId="13" xfId="4" applyFont="1" applyBorder="1" applyAlignment="1">
      <alignment vertical="center" wrapText="1"/>
    </xf>
    <xf numFmtId="0" fontId="27" fillId="0" borderId="13" xfId="4" applyFont="1" applyBorder="1" applyAlignment="1">
      <alignment horizontal="center" vertical="center"/>
    </xf>
    <xf numFmtId="0" fontId="27" fillId="0" borderId="13" xfId="4" applyFont="1" applyBorder="1" applyAlignment="1">
      <alignment vertical="center"/>
    </xf>
    <xf numFmtId="0" fontId="26" fillId="0" borderId="13" xfId="4" applyFont="1" applyBorder="1" applyAlignment="1">
      <alignment horizontal="center" vertical="center"/>
    </xf>
    <xf numFmtId="0" fontId="26" fillId="0" borderId="13" xfId="4" applyFont="1" applyBorder="1" applyAlignment="1">
      <alignment horizontal="center" vertical="center" wrapText="1"/>
    </xf>
    <xf numFmtId="44" fontId="28" fillId="0" borderId="5" xfId="1" applyFont="1" applyFill="1" applyBorder="1" applyAlignment="1">
      <alignment horizontal="right" vertical="top" shrinkToFit="1"/>
    </xf>
    <xf numFmtId="44" fontId="4" fillId="0" borderId="0" xfId="4" applyNumberFormat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0" fontId="29" fillId="0" borderId="5" xfId="0" applyFont="1" applyFill="1" applyBorder="1" applyAlignment="1">
      <alignment horizontal="left" vertical="top" wrapText="1"/>
    </xf>
    <xf numFmtId="44" fontId="29" fillId="0" borderId="0" xfId="1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 wrapText="1" indent="1"/>
    </xf>
    <xf numFmtId="0" fontId="12" fillId="2" borderId="2" xfId="0" applyFont="1" applyFill="1" applyBorder="1" applyAlignment="1">
      <alignment horizontal="left" vertical="top" wrapText="1" indent="2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44" fontId="12" fillId="2" borderId="2" xfId="1" applyFont="1" applyFill="1" applyBorder="1" applyAlignment="1">
      <alignment horizontal="left" vertical="top" wrapText="1" indent="1"/>
    </xf>
    <xf numFmtId="1" fontId="28" fillId="0" borderId="5" xfId="0" applyNumberFormat="1" applyFont="1" applyFill="1" applyBorder="1" applyAlignment="1">
      <alignment horizontal="left" vertical="top" shrinkToFit="1"/>
    </xf>
    <xf numFmtId="0" fontId="20" fillId="0" borderId="5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 indent="2"/>
    </xf>
    <xf numFmtId="2" fontId="29" fillId="0" borderId="5" xfId="0" applyNumberFormat="1" applyFont="1" applyFill="1" applyBorder="1" applyAlignment="1">
      <alignment horizontal="right" vertical="top" shrinkToFit="1"/>
    </xf>
    <xf numFmtId="44" fontId="29" fillId="0" borderId="14" xfId="5" applyFont="1" applyFill="1" applyBorder="1" applyAlignment="1">
      <alignment horizontal="left" vertical="top" shrinkToFit="1"/>
    </xf>
    <xf numFmtId="1" fontId="29" fillId="0" borderId="5" xfId="0" applyNumberFormat="1" applyFont="1" applyFill="1" applyBorder="1" applyAlignment="1">
      <alignment horizontal="center" vertical="top" shrinkToFit="1"/>
    </xf>
    <xf numFmtId="2" fontId="29" fillId="0" borderId="5" xfId="0" applyNumberFormat="1" applyFont="1" applyFill="1" applyBorder="1" applyAlignment="1">
      <alignment horizontal="right" vertical="center" shrinkToFit="1"/>
    </xf>
    <xf numFmtId="164" fontId="29" fillId="0" borderId="5" xfId="0" applyNumberFormat="1" applyFont="1" applyFill="1" applyBorder="1" applyAlignment="1">
      <alignment horizontal="center" vertical="top" shrinkToFit="1"/>
    </xf>
    <xf numFmtId="1" fontId="29" fillId="0" borderId="5" xfId="0" applyNumberFormat="1" applyFont="1" applyFill="1" applyBorder="1" applyAlignment="1">
      <alignment horizontal="center" vertical="center" shrinkToFit="1"/>
    </xf>
    <xf numFmtId="4" fontId="29" fillId="0" borderId="5" xfId="0" applyNumberFormat="1" applyFont="1" applyFill="1" applyBorder="1" applyAlignment="1">
      <alignment horizontal="right" vertical="center" shrinkToFit="1"/>
    </xf>
    <xf numFmtId="4" fontId="29" fillId="0" borderId="5" xfId="0" applyNumberFormat="1" applyFont="1" applyFill="1" applyBorder="1" applyAlignment="1">
      <alignment horizontal="right" vertical="top" shrinkToFi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 indent="2"/>
    </xf>
    <xf numFmtId="0" fontId="12" fillId="0" borderId="5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right" vertical="top" wrapText="1" indent="2"/>
    </xf>
    <xf numFmtId="165" fontId="29" fillId="0" borderId="5" xfId="0" applyNumberFormat="1" applyFont="1" applyFill="1" applyBorder="1" applyAlignment="1">
      <alignment horizontal="left" vertical="top" shrinkToFit="1"/>
    </xf>
    <xf numFmtId="164" fontId="29" fillId="0" borderId="5" xfId="0" applyNumberFormat="1" applyFont="1" applyFill="1" applyBorder="1" applyAlignment="1">
      <alignment horizontal="right" vertical="top" indent="2" shrinkToFit="1"/>
    </xf>
    <xf numFmtId="166" fontId="29" fillId="0" borderId="5" xfId="0" applyNumberFormat="1" applyFont="1" applyFill="1" applyBorder="1" applyAlignment="1">
      <alignment horizontal="right" vertical="top" indent="2" shrinkToFit="1"/>
    </xf>
    <xf numFmtId="1" fontId="29" fillId="0" borderId="5" xfId="0" applyNumberFormat="1" applyFont="1" applyFill="1" applyBorder="1" applyAlignment="1">
      <alignment horizontal="right" vertical="top" indent="2" shrinkToFit="1"/>
    </xf>
    <xf numFmtId="167" fontId="29" fillId="0" borderId="5" xfId="0" applyNumberFormat="1" applyFont="1" applyFill="1" applyBorder="1" applyAlignment="1">
      <alignment horizontal="left" vertical="top" shrinkToFit="1"/>
    </xf>
    <xf numFmtId="168" fontId="29" fillId="0" borderId="5" xfId="0" applyNumberFormat="1" applyFont="1" applyFill="1" applyBorder="1" applyAlignment="1">
      <alignment horizontal="left" vertical="top" shrinkToFit="1"/>
    </xf>
    <xf numFmtId="168" fontId="29" fillId="0" borderId="5" xfId="0" applyNumberFormat="1" applyFont="1" applyFill="1" applyBorder="1" applyAlignment="1">
      <alignment horizontal="left" vertical="center" shrinkToFit="1"/>
    </xf>
    <xf numFmtId="1" fontId="29" fillId="0" borderId="5" xfId="0" applyNumberFormat="1" applyFont="1" applyFill="1" applyBorder="1" applyAlignment="1">
      <alignment horizontal="left" vertical="center" indent="2" shrinkToFit="1"/>
    </xf>
    <xf numFmtId="164" fontId="29" fillId="0" borderId="5" xfId="0" applyNumberFormat="1" applyFont="1" applyFill="1" applyBorder="1" applyAlignment="1">
      <alignment horizontal="left" vertical="top" indent="2" shrinkToFit="1"/>
    </xf>
    <xf numFmtId="166" fontId="29" fillId="0" borderId="5" xfId="0" applyNumberFormat="1" applyFont="1" applyFill="1" applyBorder="1" applyAlignment="1">
      <alignment horizontal="center" vertical="top" shrinkToFit="1"/>
    </xf>
    <xf numFmtId="167" fontId="29" fillId="0" borderId="5" xfId="0" applyNumberFormat="1" applyFont="1" applyFill="1" applyBorder="1" applyAlignment="1">
      <alignment horizontal="left" vertical="center" shrinkToFit="1"/>
    </xf>
    <xf numFmtId="166" fontId="29" fillId="0" borderId="5" xfId="0" applyNumberFormat="1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right" vertical="top" wrapText="1"/>
    </xf>
    <xf numFmtId="1" fontId="29" fillId="0" borderId="5" xfId="0" applyNumberFormat="1" applyFont="1" applyFill="1" applyBorder="1" applyAlignment="1">
      <alignment horizontal="left" vertical="top" indent="2" shrinkToFit="1"/>
    </xf>
    <xf numFmtId="0" fontId="20" fillId="0" borderId="5" xfId="0" applyFont="1" applyFill="1" applyBorder="1" applyAlignment="1">
      <alignment horizontal="left" vertical="top" wrapText="1" indent="1"/>
    </xf>
    <xf numFmtId="1" fontId="29" fillId="0" borderId="5" xfId="0" applyNumberFormat="1" applyFont="1" applyFill="1" applyBorder="1" applyAlignment="1">
      <alignment horizontal="left" vertical="center" indent="3" shrinkToFit="1"/>
    </xf>
    <xf numFmtId="0" fontId="12" fillId="2" borderId="17" xfId="0" applyFont="1" applyFill="1" applyBorder="1" applyAlignment="1">
      <alignment vertical="top" wrapText="1"/>
    </xf>
    <xf numFmtId="44" fontId="12" fillId="2" borderId="2" xfId="1" applyFont="1" applyFill="1" applyBorder="1" applyAlignment="1">
      <alignment horizontal="center" vertical="top" wrapText="1"/>
    </xf>
    <xf numFmtId="44" fontId="12" fillId="2" borderId="2" xfId="1" applyFont="1" applyFill="1" applyBorder="1" applyAlignment="1">
      <alignment horizontal="left" vertical="top" wrapText="1" indent="2"/>
    </xf>
    <xf numFmtId="0" fontId="20" fillId="0" borderId="0" xfId="4" applyFont="1" applyAlignment="1">
      <alignment horizontal="left" vertical="top"/>
    </xf>
    <xf numFmtId="0" fontId="4" fillId="0" borderId="0" xfId="4" applyFont="1" applyAlignment="1">
      <alignment horizontal="left" vertical="top"/>
    </xf>
    <xf numFmtId="0" fontId="2" fillId="0" borderId="0" xfId="10" applyAlignment="1">
      <alignment horizontal="left" vertical="top"/>
    </xf>
    <xf numFmtId="0" fontId="12" fillId="0" borderId="8" xfId="10" applyFont="1" applyBorder="1" applyAlignment="1">
      <alignment vertical="top" wrapText="1"/>
    </xf>
    <xf numFmtId="0" fontId="2" fillId="0" borderId="18" xfId="10" applyBorder="1" applyAlignment="1">
      <alignment vertical="top" wrapText="1"/>
    </xf>
    <xf numFmtId="0" fontId="2" fillId="0" borderId="0" xfId="10" applyAlignment="1">
      <alignment vertical="top" wrapText="1"/>
    </xf>
    <xf numFmtId="0" fontId="2" fillId="0" borderId="0" xfId="10" applyAlignment="1">
      <alignment vertical="top"/>
    </xf>
    <xf numFmtId="0" fontId="31" fillId="0" borderId="5" xfId="10" applyFont="1" applyBorder="1" applyAlignment="1">
      <alignment horizontal="center" vertical="top" wrapText="1"/>
    </xf>
    <xf numFmtId="0" fontId="31" fillId="0" borderId="6" xfId="10" applyFont="1" applyBorder="1" applyAlignment="1">
      <alignment vertical="top" wrapText="1"/>
    </xf>
    <xf numFmtId="1" fontId="32" fillId="0" borderId="5" xfId="10" applyNumberFormat="1" applyFont="1" applyBorder="1" applyAlignment="1">
      <alignment horizontal="center" vertical="top" shrinkToFit="1"/>
    </xf>
    <xf numFmtId="0" fontId="12" fillId="2" borderId="5" xfId="10" applyFont="1" applyFill="1" applyBorder="1" applyAlignment="1">
      <alignment horizontal="left" vertical="top" wrapText="1" indent="2"/>
    </xf>
    <xf numFmtId="0" fontId="12" fillId="2" borderId="5" xfId="10" applyFont="1" applyFill="1" applyBorder="1" applyAlignment="1">
      <alignment horizontal="right" vertical="top" wrapText="1"/>
    </xf>
    <xf numFmtId="0" fontId="12" fillId="2" borderId="5" xfId="10" applyFont="1" applyFill="1" applyBorder="1" applyAlignment="1">
      <alignment horizontal="center" vertical="top" wrapText="1"/>
    </xf>
    <xf numFmtId="0" fontId="33" fillId="2" borderId="7" xfId="10" applyFont="1" applyFill="1" applyBorder="1" applyAlignment="1">
      <alignment vertical="top" wrapText="1"/>
    </xf>
    <xf numFmtId="0" fontId="33" fillId="2" borderId="6" xfId="10" applyFont="1" applyFill="1" applyBorder="1" applyAlignment="1">
      <alignment vertical="top"/>
    </xf>
    <xf numFmtId="166" fontId="32" fillId="0" borderId="5" xfId="10" applyNumberFormat="1" applyFont="1" applyBorder="1" applyAlignment="1">
      <alignment horizontal="center" vertical="top" shrinkToFit="1"/>
    </xf>
    <xf numFmtId="0" fontId="2" fillId="0" borderId="6" xfId="10" applyBorder="1" applyAlignment="1">
      <alignment vertical="top" wrapText="1"/>
    </xf>
    <xf numFmtId="0" fontId="2" fillId="0" borderId="7" xfId="10" applyBorder="1" applyAlignment="1">
      <alignment vertical="top" wrapText="1"/>
    </xf>
    <xf numFmtId="0" fontId="2" fillId="0" borderId="6" xfId="10" applyBorder="1" applyAlignment="1">
      <alignment vertical="top"/>
    </xf>
    <xf numFmtId="0" fontId="31" fillId="0" borderId="5" xfId="10" applyFont="1" applyBorder="1" applyAlignment="1">
      <alignment horizontal="center" vertical="top"/>
    </xf>
    <xf numFmtId="1" fontId="29" fillId="0" borderId="5" xfId="10" applyNumberFormat="1" applyFont="1" applyBorder="1" applyAlignment="1">
      <alignment horizontal="center" vertical="top" shrinkToFit="1"/>
    </xf>
    <xf numFmtId="0" fontId="12" fillId="0" borderId="7" xfId="10" applyFont="1" applyBorder="1" applyAlignment="1">
      <alignment vertical="top" wrapText="1"/>
    </xf>
    <xf numFmtId="0" fontId="12" fillId="0" borderId="6" xfId="10" applyFont="1" applyBorder="1" applyAlignment="1">
      <alignment vertical="top"/>
    </xf>
    <xf numFmtId="0" fontId="31" fillId="0" borderId="5" xfId="10" applyFont="1" applyBorder="1" applyAlignment="1">
      <alignment horizontal="left" vertical="top"/>
    </xf>
    <xf numFmtId="1" fontId="29" fillId="0" borderId="5" xfId="10" applyNumberFormat="1" applyFont="1" applyBorder="1" applyAlignment="1">
      <alignment horizontal="left" vertical="top" shrinkToFit="1"/>
    </xf>
    <xf numFmtId="0" fontId="31" fillId="0" borderId="5" xfId="10" applyFont="1" applyBorder="1" applyAlignment="1">
      <alignment horizontal="left" vertical="top" wrapText="1" indent="1"/>
    </xf>
    <xf numFmtId="0" fontId="31" fillId="0" borderId="5" xfId="10" applyFont="1" applyBorder="1" applyAlignment="1">
      <alignment horizontal="right" vertical="top"/>
    </xf>
    <xf numFmtId="1" fontId="29" fillId="0" borderId="5" xfId="10" applyNumberFormat="1" applyFont="1" applyBorder="1" applyAlignment="1">
      <alignment horizontal="right" vertical="top" shrinkToFit="1"/>
    </xf>
    <xf numFmtId="0" fontId="12" fillId="2" borderId="5" xfId="10" applyFont="1" applyFill="1" applyBorder="1" applyAlignment="1">
      <alignment horizontal="left" vertical="top" wrapText="1"/>
    </xf>
    <xf numFmtId="0" fontId="31" fillId="0" borderId="6" xfId="10" applyFont="1" applyBorder="1" applyAlignment="1">
      <alignment horizontal="left" vertical="top" wrapText="1"/>
    </xf>
    <xf numFmtId="0" fontId="31" fillId="0" borderId="5" xfId="10" applyFont="1" applyBorder="1" applyAlignment="1">
      <alignment horizontal="right" vertical="top" wrapText="1" indent="1"/>
    </xf>
    <xf numFmtId="0" fontId="31" fillId="0" borderId="5" xfId="10" applyFont="1" applyBorder="1" applyAlignment="1">
      <alignment horizontal="right" vertical="top" wrapText="1"/>
    </xf>
    <xf numFmtId="166" fontId="32" fillId="0" borderId="5" xfId="10" applyNumberFormat="1" applyFont="1" applyBorder="1" applyAlignment="1">
      <alignment horizontal="left" vertical="top" shrinkToFit="1"/>
    </xf>
    <xf numFmtId="1" fontId="32" fillId="0" borderId="5" xfId="10" applyNumberFormat="1" applyFont="1" applyBorder="1" applyAlignment="1">
      <alignment horizontal="left" vertical="top" shrinkToFit="1"/>
    </xf>
    <xf numFmtId="0" fontId="2" fillId="0" borderId="9" xfId="10" applyBorder="1" applyAlignment="1">
      <alignment vertical="center" wrapText="1"/>
    </xf>
    <xf numFmtId="0" fontId="2" fillId="0" borderId="10" xfId="10" applyBorder="1" applyAlignment="1">
      <alignment vertical="center" wrapText="1"/>
    </xf>
    <xf numFmtId="0" fontId="2" fillId="0" borderId="10" xfId="10" applyBorder="1" applyAlignment="1">
      <alignment vertical="center"/>
    </xf>
    <xf numFmtId="0" fontId="31" fillId="0" borderId="5" xfId="10" applyFont="1" applyBorder="1" applyAlignment="1">
      <alignment horizontal="left" vertical="top" wrapText="1" indent="2"/>
    </xf>
    <xf numFmtId="0" fontId="20" fillId="0" borderId="6" xfId="10" applyFont="1" applyBorder="1" applyAlignment="1">
      <alignment vertical="top" wrapText="1"/>
    </xf>
    <xf numFmtId="0" fontId="1" fillId="0" borderId="0" xfId="11"/>
    <xf numFmtId="44" fontId="0" fillId="0" borderId="0" xfId="12" applyFont="1"/>
    <xf numFmtId="44" fontId="29" fillId="0" borderId="5" xfId="12" applyFont="1" applyBorder="1" applyAlignment="1">
      <alignment horizontal="right" vertical="top" shrinkToFit="1"/>
    </xf>
    <xf numFmtId="0" fontId="31" fillId="0" borderId="6" xfId="10" applyFont="1" applyBorder="1" applyAlignment="1">
      <alignment vertical="top"/>
    </xf>
    <xf numFmtId="0" fontId="31" fillId="0" borderId="6" xfId="10" applyFont="1" applyBorder="1" applyAlignment="1">
      <alignment horizontal="left" vertical="top"/>
    </xf>
    <xf numFmtId="0" fontId="20" fillId="0" borderId="6" xfId="10" applyFont="1" applyBorder="1" applyAlignment="1">
      <alignment vertical="top"/>
    </xf>
    <xf numFmtId="44" fontId="12" fillId="2" borderId="5" xfId="12" applyFont="1" applyFill="1" applyBorder="1" applyAlignment="1">
      <alignment horizontal="center" vertical="center" wrapText="1"/>
    </xf>
    <xf numFmtId="0" fontId="12" fillId="2" borderId="5" xfId="10" applyFont="1" applyFill="1" applyBorder="1" applyAlignment="1">
      <alignment horizontal="center" vertical="center" wrapText="1"/>
    </xf>
    <xf numFmtId="0" fontId="33" fillId="2" borderId="6" xfId="10" applyFont="1" applyFill="1" applyBorder="1" applyAlignment="1">
      <alignment horizontal="center" vertical="center"/>
    </xf>
    <xf numFmtId="44" fontId="2" fillId="0" borderId="0" xfId="1" applyAlignment="1">
      <alignment horizontal="left" vertical="top"/>
    </xf>
    <xf numFmtId="44" fontId="28" fillId="0" borderId="5" xfId="1" applyFont="1" applyBorder="1" applyAlignment="1">
      <alignment horizontal="left" vertical="top" shrinkToFit="1"/>
    </xf>
    <xf numFmtId="44" fontId="12" fillId="2" borderId="5" xfId="1" applyFont="1" applyFill="1" applyBorder="1" applyAlignment="1">
      <alignment horizontal="left" vertical="top" wrapText="1" indent="2"/>
    </xf>
    <xf numFmtId="44" fontId="12" fillId="2" borderId="5" xfId="1" applyFont="1" applyFill="1" applyBorder="1" applyAlignment="1">
      <alignment horizontal="left" vertical="top" wrapText="1"/>
    </xf>
    <xf numFmtId="44" fontId="12" fillId="0" borderId="7" xfId="1" applyFont="1" applyBorder="1" applyAlignment="1">
      <alignment horizontal="left" vertical="top" wrapText="1"/>
    </xf>
    <xf numFmtId="44" fontId="12" fillId="0" borderId="8" xfId="1" applyFont="1" applyBorder="1" applyAlignment="1">
      <alignment horizontal="left" vertical="top" wrapText="1"/>
    </xf>
    <xf numFmtId="44" fontId="29" fillId="0" borderId="5" xfId="1" applyFont="1" applyBorder="1" applyAlignment="1">
      <alignment horizontal="left" vertical="top" shrinkToFit="1"/>
    </xf>
    <xf numFmtId="44" fontId="2" fillId="0" borderId="7" xfId="1" applyBorder="1" applyAlignment="1">
      <alignment horizontal="left" vertical="top" wrapText="1"/>
    </xf>
    <xf numFmtId="44" fontId="2" fillId="0" borderId="8" xfId="1" applyBorder="1" applyAlignment="1">
      <alignment horizontal="left" vertical="top" wrapText="1"/>
    </xf>
    <xf numFmtId="43" fontId="12" fillId="0" borderId="7" xfId="9" applyFont="1" applyBorder="1" applyAlignment="1">
      <alignment horizontal="center" vertical="top" wrapText="1"/>
    </xf>
    <xf numFmtId="43" fontId="12" fillId="0" borderId="6" xfId="9" applyFont="1" applyBorder="1" applyAlignment="1">
      <alignment horizontal="center" vertical="top" wrapText="1"/>
    </xf>
    <xf numFmtId="43" fontId="12" fillId="2" borderId="5" xfId="9" applyFont="1" applyFill="1" applyBorder="1" applyAlignment="1">
      <alignment horizontal="center" vertical="top" wrapText="1"/>
    </xf>
    <xf numFmtId="43" fontId="29" fillId="0" borderId="5" xfId="9" applyFont="1" applyBorder="1" applyAlignment="1">
      <alignment horizontal="center" vertical="top" shrinkToFit="1"/>
    </xf>
    <xf numFmtId="43" fontId="2" fillId="0" borderId="7" xfId="9" applyFont="1" applyBorder="1" applyAlignment="1">
      <alignment horizontal="center" vertical="top" wrapText="1"/>
    </xf>
    <xf numFmtId="43" fontId="2" fillId="0" borderId="0" xfId="9" applyFont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44" fontId="12" fillId="0" borderId="6" xfId="1" applyFont="1" applyFill="1" applyBorder="1" applyAlignment="1">
      <alignment horizontal="left" vertical="top" wrapText="1" indent="8"/>
    </xf>
    <xf numFmtId="44" fontId="12" fillId="0" borderId="8" xfId="1" applyFont="1" applyFill="1" applyBorder="1" applyAlignment="1">
      <alignment horizontal="left" vertical="top" wrapText="1" indent="8"/>
    </xf>
    <xf numFmtId="0" fontId="28" fillId="0" borderId="13" xfId="0" applyFont="1" applyFill="1" applyBorder="1" applyAlignment="1">
      <alignment horizontal="center" vertical="top"/>
    </xf>
    <xf numFmtId="44" fontId="3" fillId="3" borderId="16" xfId="5" applyFont="1" applyFill="1" applyBorder="1" applyAlignment="1">
      <alignment horizontal="center" vertical="center" shrinkToFit="1"/>
    </xf>
    <xf numFmtId="44" fontId="3" fillId="3" borderId="15" xfId="5" applyFont="1" applyFill="1" applyBorder="1" applyAlignment="1">
      <alignment horizontal="center" vertical="center" shrinkToFit="1"/>
    </xf>
    <xf numFmtId="44" fontId="3" fillId="3" borderId="14" xfId="5" applyFont="1" applyFill="1" applyBorder="1" applyAlignment="1">
      <alignment horizontal="center" vertical="center" shrinkToFit="1"/>
    </xf>
    <xf numFmtId="1" fontId="9" fillId="0" borderId="12" xfId="4" applyNumberFormat="1" applyFont="1" applyBorder="1" applyAlignment="1">
      <alignment horizontal="center" vertical="top" shrinkToFit="1"/>
    </xf>
    <xf numFmtId="1" fontId="9" fillId="0" borderId="1" xfId="4" applyNumberFormat="1" applyFont="1" applyBorder="1" applyAlignment="1">
      <alignment horizontal="center" vertical="top" shrinkToFit="1"/>
    </xf>
    <xf numFmtId="0" fontId="5" fillId="0" borderId="12" xfId="4" applyFont="1" applyBorder="1" applyAlignment="1">
      <alignment horizontal="left" vertical="top" wrapText="1"/>
    </xf>
    <xf numFmtId="0" fontId="5" fillId="0" borderId="1" xfId="4" applyFont="1" applyBorder="1" applyAlignment="1">
      <alignment horizontal="left" vertical="top" wrapText="1"/>
    </xf>
    <xf numFmtId="169" fontId="3" fillId="0" borderId="10" xfId="6" applyFont="1" applyFill="1" applyBorder="1" applyAlignment="1">
      <alignment horizontal="left" vertical="top" indent="1" shrinkToFit="1"/>
    </xf>
    <xf numFmtId="169" fontId="3" fillId="0" borderId="4" xfId="6" applyFont="1" applyFill="1" applyBorder="1" applyAlignment="1">
      <alignment horizontal="left" vertical="top" indent="1" shrinkToFit="1"/>
    </xf>
    <xf numFmtId="0" fontId="7" fillId="4" borderId="3" xfId="4" applyFont="1" applyFill="1" applyBorder="1" applyAlignment="1">
      <alignment horizontal="center" vertical="top" wrapText="1"/>
    </xf>
    <xf numFmtId="0" fontId="7" fillId="4" borderId="4" xfId="4" applyFont="1" applyFill="1" applyBorder="1" applyAlignment="1">
      <alignment horizontal="center" vertical="top" wrapText="1"/>
    </xf>
    <xf numFmtId="0" fontId="22" fillId="0" borderId="0" xfId="4" applyFont="1" applyAlignment="1" applyProtection="1">
      <alignment horizontal="left" vertical="top" wrapText="1"/>
      <protection locked="0"/>
    </xf>
    <xf numFmtId="0" fontId="14" fillId="0" borderId="0" xfId="4" applyFont="1" applyAlignment="1" applyProtection="1">
      <alignment horizontal="right" wrapText="1"/>
      <protection locked="0"/>
    </xf>
    <xf numFmtId="0" fontId="25" fillId="0" borderId="0" xfId="4" applyFont="1" applyAlignment="1">
      <alignment horizontal="center" vertical="center"/>
    </xf>
    <xf numFmtId="0" fontId="26" fillId="0" borderId="13" xfId="4" applyFont="1" applyBorder="1" applyAlignment="1">
      <alignment horizontal="center" vertical="center"/>
    </xf>
  </cellXfs>
  <cellStyles count="14">
    <cellStyle name="Moeda" xfId="1" builtinId="4"/>
    <cellStyle name="Moeda 2" xfId="5"/>
    <cellStyle name="Moeda 3" xfId="6"/>
    <cellStyle name="Moeda 4" xfId="12"/>
    <cellStyle name="Normal" xfId="0" builtinId="0"/>
    <cellStyle name="Normal 2" xfId="4"/>
    <cellStyle name="Normal 2 2" xfId="11"/>
    <cellStyle name="Normal 3" xfId="10"/>
    <cellStyle name="Porcentagem" xfId="2" builtinId="5"/>
    <cellStyle name="Porcentagem 2" xfId="3"/>
    <cellStyle name="Porcentagem 5" xfId="7"/>
    <cellStyle name="Separador de milhares" xfId="9" builtinId="3"/>
    <cellStyle name="Vírgula 2" xfId="8"/>
    <cellStyle name="Vírgula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2</xdr:col>
      <xdr:colOff>250372</xdr:colOff>
      <xdr:row>4</xdr:row>
      <xdr:rowOff>172822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66265624-E45E-3410-9644-58D2BC1BD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57" y="0"/>
          <a:ext cx="2601686" cy="891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1574799</xdr:colOff>
      <xdr:row>2</xdr:row>
      <xdr:rowOff>45356</xdr:rowOff>
    </xdr:from>
    <xdr:to>
      <xdr:col>4</xdr:col>
      <xdr:colOff>317500</xdr:colOff>
      <xdr:row>5</xdr:row>
      <xdr:rowOff>58964</xdr:rowOff>
    </xdr:to>
    <xdr:pic>
      <xdr:nvPicPr>
        <xdr:cNvPr id="2" name="Picture 298">
          <a:extLst>
            <a:ext uri="{FF2B5EF4-FFF2-40B4-BE49-F238E27FC236}">
              <a16:creationId xmlns:a16="http://schemas.microsoft.com/office/drawing/2014/main" xmlns="" id="{7BDC2690-0C00-4007-B66B-09DEF4E4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7539" y="380636"/>
          <a:ext cx="2240281" cy="516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123825</xdr:colOff>
      <xdr:row>2</xdr:row>
      <xdr:rowOff>0</xdr:rowOff>
    </xdr:from>
    <xdr:ext cx="864053" cy="172811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E4D76D24-EA3E-4D3B-9652-5DC0EC108092}"/>
            </a:ext>
          </a:extLst>
        </xdr:cNvPr>
        <xdr:cNvSpPr txBox="1">
          <a:spLocks noChangeArrowheads="1"/>
        </xdr:cNvSpPr>
      </xdr:nvSpPr>
      <xdr:spPr bwMode="auto">
        <a:xfrm>
          <a:off x="1403985" y="335280"/>
          <a:ext cx="864053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</xdr:colOff>
      <xdr:row>2</xdr:row>
      <xdr:rowOff>0</xdr:rowOff>
    </xdr:from>
    <xdr:ext cx="845003" cy="172811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61A40243-A0B4-4305-929C-67C0B260DDD5}"/>
            </a:ext>
          </a:extLst>
        </xdr:cNvPr>
        <xdr:cNvSpPr txBox="1">
          <a:spLocks noChangeArrowheads="1"/>
        </xdr:cNvSpPr>
      </xdr:nvSpPr>
      <xdr:spPr bwMode="auto">
        <a:xfrm>
          <a:off x="1423035" y="335280"/>
          <a:ext cx="845003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</xdr:row>
      <xdr:rowOff>0</xdr:rowOff>
    </xdr:from>
    <xdr:ext cx="864053" cy="172811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324B7D39-368A-4E42-ABE7-04203B85E828}"/>
            </a:ext>
          </a:extLst>
        </xdr:cNvPr>
        <xdr:cNvSpPr txBox="1">
          <a:spLocks noChangeArrowheads="1"/>
        </xdr:cNvSpPr>
      </xdr:nvSpPr>
      <xdr:spPr bwMode="auto">
        <a:xfrm>
          <a:off x="1403985" y="335280"/>
          <a:ext cx="864053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</xdr:colOff>
      <xdr:row>2</xdr:row>
      <xdr:rowOff>0</xdr:rowOff>
    </xdr:from>
    <xdr:ext cx="845003" cy="17281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59B2909C-F596-4F53-B5D3-479060559C48}"/>
            </a:ext>
          </a:extLst>
        </xdr:cNvPr>
        <xdr:cNvSpPr txBox="1">
          <a:spLocks noChangeArrowheads="1"/>
        </xdr:cNvSpPr>
      </xdr:nvSpPr>
      <xdr:spPr bwMode="auto">
        <a:xfrm>
          <a:off x="1423035" y="335280"/>
          <a:ext cx="845003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1866900</xdr:colOff>
      <xdr:row>2</xdr:row>
      <xdr:rowOff>92527</xdr:rowOff>
    </xdr:from>
    <xdr:to>
      <xdr:col>2</xdr:col>
      <xdr:colOff>447675</xdr:colOff>
      <xdr:row>5</xdr:row>
      <xdr:rowOff>171971</xdr:rowOff>
    </xdr:to>
    <xdr:pic>
      <xdr:nvPicPr>
        <xdr:cNvPr id="2" name="Picture 298">
          <a:extLst>
            <a:ext uri="{FF2B5EF4-FFF2-40B4-BE49-F238E27FC236}">
              <a16:creationId xmlns:a16="http://schemas.microsoft.com/office/drawing/2014/main" xmlns="" id="{A7BC8786-7E3D-4EE7-8D7D-C9D941A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0080" y="427807"/>
          <a:ext cx="1087755" cy="574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123825</xdr:colOff>
      <xdr:row>2</xdr:row>
      <xdr:rowOff>0</xdr:rowOff>
    </xdr:from>
    <xdr:ext cx="866775" cy="17145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D4BC7BD2-8ACA-4C50-8C57-3532982E4145}"/>
            </a:ext>
          </a:extLst>
        </xdr:cNvPr>
        <xdr:cNvSpPr txBox="1">
          <a:spLocks noChangeArrowheads="1"/>
        </xdr:cNvSpPr>
      </xdr:nvSpPr>
      <xdr:spPr bwMode="auto">
        <a:xfrm>
          <a:off x="1403985" y="33528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</xdr:colOff>
      <xdr:row>2</xdr:row>
      <xdr:rowOff>0</xdr:rowOff>
    </xdr:from>
    <xdr:ext cx="847725" cy="1714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FC5799E5-7C21-43E7-94DD-DCC8A4A2747C}"/>
            </a:ext>
          </a:extLst>
        </xdr:cNvPr>
        <xdr:cNvSpPr txBox="1">
          <a:spLocks noChangeArrowheads="1"/>
        </xdr:cNvSpPr>
      </xdr:nvSpPr>
      <xdr:spPr bwMode="auto">
        <a:xfrm>
          <a:off x="1423035" y="335280"/>
          <a:ext cx="847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</xdr:row>
      <xdr:rowOff>0</xdr:rowOff>
    </xdr:from>
    <xdr:ext cx="866775" cy="17145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166B5490-6DB9-443F-B0BC-BDC60F0DDBAD}"/>
            </a:ext>
          </a:extLst>
        </xdr:cNvPr>
        <xdr:cNvSpPr txBox="1">
          <a:spLocks noChangeArrowheads="1"/>
        </xdr:cNvSpPr>
      </xdr:nvSpPr>
      <xdr:spPr bwMode="auto">
        <a:xfrm>
          <a:off x="1403985" y="33528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</xdr:colOff>
      <xdr:row>2</xdr:row>
      <xdr:rowOff>0</xdr:rowOff>
    </xdr:from>
    <xdr:ext cx="847725" cy="17145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1CE0EBFE-FD83-42EA-BD6F-5EB257BB6226}"/>
            </a:ext>
          </a:extLst>
        </xdr:cNvPr>
        <xdr:cNvSpPr txBox="1">
          <a:spLocks noChangeArrowheads="1"/>
        </xdr:cNvSpPr>
      </xdr:nvSpPr>
      <xdr:spPr bwMode="auto">
        <a:xfrm>
          <a:off x="1423035" y="335280"/>
          <a:ext cx="847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&#227;o%20Pedro/Documents/JMeneses/Rafael/Licita&#231;&#227;o/FORUM%20DE%20COCAL/SINT&#201;TICO%20COC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POSTA%20DUX%20TJPI%20PIRACURUCA%2011.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phi/Documents/JMeneses/Rafael/Licita&#231;&#227;o/FORUM%20JFREITAS/SINT&#201;TI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ÉTICO"/>
      <sheetName val="PROPRIA"/>
      <sheetName val="CPUs"/>
      <sheetName val="CRONOGRAMA"/>
      <sheetName val="BDI DESONERADO"/>
      <sheetName val="BDI DESONERADO DIF"/>
      <sheetName val="ENCARGOS SOCIAIS"/>
      <sheetName val="INSUMOS"/>
    </sheetNames>
    <sheetDataSet>
      <sheetData sheetId="0"/>
      <sheetData sheetId="1">
        <row r="3">
          <cell r="A3" t="str">
            <v>COMP1</v>
          </cell>
          <cell r="B3">
            <v>233.94</v>
          </cell>
        </row>
        <row r="8">
          <cell r="A8">
            <v>10832</v>
          </cell>
          <cell r="B8">
            <v>1.83</v>
          </cell>
        </row>
        <row r="13">
          <cell r="A13">
            <v>51</v>
          </cell>
          <cell r="B13">
            <v>306.83</v>
          </cell>
        </row>
        <row r="26">
          <cell r="A26">
            <v>9502</v>
          </cell>
          <cell r="B26">
            <v>223.03</v>
          </cell>
        </row>
        <row r="34">
          <cell r="A34">
            <v>9041</v>
          </cell>
          <cell r="B34">
            <v>114.58</v>
          </cell>
        </row>
        <row r="42">
          <cell r="A42">
            <v>7996</v>
          </cell>
          <cell r="B42">
            <v>149.94</v>
          </cell>
        </row>
        <row r="50">
          <cell r="A50">
            <v>539</v>
          </cell>
          <cell r="B50">
            <v>161.1</v>
          </cell>
        </row>
        <row r="60">
          <cell r="A60">
            <v>780</v>
          </cell>
          <cell r="B60">
            <v>67.56</v>
          </cell>
        </row>
        <row r="69">
          <cell r="A69">
            <v>2833</v>
          </cell>
          <cell r="B69">
            <v>14.39</v>
          </cell>
        </row>
        <row r="76">
          <cell r="A76">
            <v>681</v>
          </cell>
          <cell r="B76">
            <v>3</v>
          </cell>
        </row>
        <row r="82">
          <cell r="A82">
            <v>2862</v>
          </cell>
          <cell r="B82">
            <v>181</v>
          </cell>
        </row>
        <row r="88">
          <cell r="A88">
            <v>12876</v>
          </cell>
          <cell r="B88">
            <v>229.44</v>
          </cell>
        </row>
        <row r="94">
          <cell r="A94">
            <v>8327</v>
          </cell>
          <cell r="B94">
            <v>1749.76</v>
          </cell>
        </row>
        <row r="104">
          <cell r="A104">
            <v>11381</v>
          </cell>
          <cell r="B104">
            <v>2029.42</v>
          </cell>
        </row>
        <row r="113">
          <cell r="A113">
            <v>9051</v>
          </cell>
          <cell r="B113">
            <v>282.73</v>
          </cell>
        </row>
        <row r="122">
          <cell r="A122">
            <v>416</v>
          </cell>
          <cell r="B122">
            <v>8.57</v>
          </cell>
        </row>
        <row r="130">
          <cell r="A130">
            <v>11419</v>
          </cell>
          <cell r="B130">
            <v>21.15</v>
          </cell>
        </row>
        <row r="135">
          <cell r="A135">
            <v>8681</v>
          </cell>
          <cell r="B135">
            <v>456.08</v>
          </cell>
        </row>
        <row r="143">
          <cell r="A143">
            <v>0</v>
          </cell>
          <cell r="B143">
            <v>130.91</v>
          </cell>
        </row>
        <row r="151">
          <cell r="A151">
            <v>13247</v>
          </cell>
          <cell r="B151">
            <v>893.4</v>
          </cell>
        </row>
        <row r="159">
          <cell r="A159">
            <v>4350</v>
          </cell>
          <cell r="B159">
            <v>1501.23</v>
          </cell>
        </row>
        <row r="166">
          <cell r="A166">
            <v>11752</v>
          </cell>
          <cell r="B166">
            <v>7.92</v>
          </cell>
        </row>
        <row r="174">
          <cell r="A174" t="str">
            <v>COMP2</v>
          </cell>
          <cell r="B174">
            <v>41.93</v>
          </cell>
        </row>
        <row r="185">
          <cell r="A185">
            <v>10305</v>
          </cell>
          <cell r="B185">
            <v>1950</v>
          </cell>
        </row>
        <row r="193">
          <cell r="A193">
            <v>91936</v>
          </cell>
          <cell r="B193">
            <v>5.24</v>
          </cell>
        </row>
        <row r="201">
          <cell r="A201">
            <v>11234</v>
          </cell>
          <cell r="B201">
            <v>95.429999999999993</v>
          </cell>
        </row>
        <row r="211">
          <cell r="A211">
            <v>8362</v>
          </cell>
          <cell r="B211">
            <v>19.29</v>
          </cell>
        </row>
        <row r="218">
          <cell r="A218">
            <v>755</v>
          </cell>
          <cell r="B218">
            <v>793.59</v>
          </cell>
        </row>
        <row r="226">
          <cell r="A226">
            <v>10727</v>
          </cell>
          <cell r="B226">
            <v>311.52</v>
          </cell>
        </row>
        <row r="233">
          <cell r="A233">
            <v>11420</v>
          </cell>
          <cell r="B233">
            <v>13.719999999999999</v>
          </cell>
        </row>
        <row r="242">
          <cell r="A242">
            <v>12397</v>
          </cell>
          <cell r="B242">
            <v>58.21</v>
          </cell>
        </row>
        <row r="251">
          <cell r="A251">
            <v>11750</v>
          </cell>
          <cell r="B251">
            <v>5.14</v>
          </cell>
        </row>
        <row r="259">
          <cell r="A259" t="str">
            <v>73924/002</v>
          </cell>
          <cell r="B259">
            <v>23.17</v>
          </cell>
        </row>
        <row r="269">
          <cell r="A269">
            <v>12895</v>
          </cell>
          <cell r="B269">
            <v>12.78</v>
          </cell>
        </row>
        <row r="276">
          <cell r="A276">
            <v>9689</v>
          </cell>
          <cell r="B276">
            <v>964.17</v>
          </cell>
        </row>
        <row r="284">
          <cell r="A284">
            <v>9537</v>
          </cell>
          <cell r="B284">
            <v>2.2599999999999998</v>
          </cell>
        </row>
        <row r="291">
          <cell r="A291">
            <v>10719</v>
          </cell>
          <cell r="B291">
            <v>46.45</v>
          </cell>
        </row>
        <row r="298">
          <cell r="A298">
            <v>3167</v>
          </cell>
          <cell r="B298">
            <v>1600.6599999999999</v>
          </cell>
        </row>
        <row r="308">
          <cell r="A308">
            <v>2003</v>
          </cell>
          <cell r="B308">
            <v>1397.32</v>
          </cell>
        </row>
        <row r="320">
          <cell r="A320">
            <v>8492</v>
          </cell>
          <cell r="B320">
            <v>173.04</v>
          </cell>
        </row>
        <row r="327">
          <cell r="A327">
            <v>12122</v>
          </cell>
          <cell r="B327">
            <v>165.24</v>
          </cell>
        </row>
        <row r="334">
          <cell r="A334">
            <v>2024</v>
          </cell>
          <cell r="B334">
            <v>386.1</v>
          </cell>
        </row>
        <row r="344">
          <cell r="A344">
            <v>5057</v>
          </cell>
          <cell r="B344">
            <v>412.94</v>
          </cell>
        </row>
        <row r="349">
          <cell r="A349">
            <v>4264</v>
          </cell>
          <cell r="B349">
            <v>88.58</v>
          </cell>
        </row>
        <row r="358">
          <cell r="A358">
            <v>7284</v>
          </cell>
          <cell r="B358">
            <v>87.25</v>
          </cell>
        </row>
        <row r="366">
          <cell r="A366">
            <v>3923</v>
          </cell>
          <cell r="B366">
            <v>28.78</v>
          </cell>
        </row>
        <row r="374">
          <cell r="A374" t="str">
            <v>COMP3</v>
          </cell>
          <cell r="B374">
            <v>15.08</v>
          </cell>
        </row>
        <row r="382">
          <cell r="A382" t="str">
            <v>COMP4</v>
          </cell>
          <cell r="B382">
            <v>3988.73</v>
          </cell>
        </row>
        <row r="389">
          <cell r="A389" t="str">
            <v>COMP5</v>
          </cell>
          <cell r="B389">
            <v>3146.4</v>
          </cell>
        </row>
        <row r="397">
          <cell r="A397" t="str">
            <v>69.20.280</v>
          </cell>
          <cell r="B397">
            <v>18.18</v>
          </cell>
        </row>
        <row r="405">
          <cell r="A405" t="str">
            <v>69.10.140</v>
          </cell>
          <cell r="B405">
            <v>683.43999999999994</v>
          </cell>
        </row>
        <row r="414">
          <cell r="A414" t="str">
            <v>C0864</v>
          </cell>
          <cell r="B414">
            <v>4303.54</v>
          </cell>
        </row>
        <row r="444">
          <cell r="A444">
            <v>1276</v>
          </cell>
          <cell r="B444">
            <v>1575</v>
          </cell>
        </row>
        <row r="456">
          <cell r="A456" t="str">
            <v>COMP6</v>
          </cell>
          <cell r="B456">
            <v>3859.74</v>
          </cell>
        </row>
        <row r="471">
          <cell r="A471">
            <v>12042</v>
          </cell>
          <cell r="B471">
            <v>79.62</v>
          </cell>
        </row>
        <row r="479">
          <cell r="A479">
            <v>12043</v>
          </cell>
          <cell r="B479">
            <v>68.31</v>
          </cell>
        </row>
        <row r="486">
          <cell r="A486">
            <v>7826</v>
          </cell>
          <cell r="B486">
            <v>2705.59</v>
          </cell>
        </row>
        <row r="496">
          <cell r="A496">
            <v>1875</v>
          </cell>
          <cell r="B496">
            <v>481.63</v>
          </cell>
        </row>
        <row r="501">
          <cell r="A501">
            <v>12657</v>
          </cell>
          <cell r="B501">
            <v>23.39</v>
          </cell>
        </row>
        <row r="510">
          <cell r="A510">
            <v>8077</v>
          </cell>
          <cell r="B510">
            <v>175.51999999999998</v>
          </cell>
        </row>
        <row r="518">
          <cell r="A518">
            <v>9629</v>
          </cell>
          <cell r="B518">
            <v>199.82</v>
          </cell>
        </row>
        <row r="527">
          <cell r="A527">
            <v>7223</v>
          </cell>
          <cell r="B527">
            <v>126.24</v>
          </cell>
        </row>
        <row r="532">
          <cell r="A532">
            <v>11489</v>
          </cell>
          <cell r="B532">
            <v>360</v>
          </cell>
        </row>
        <row r="538">
          <cell r="A538">
            <v>1843</v>
          </cell>
          <cell r="B538">
            <v>9907.7800000000007</v>
          </cell>
        </row>
        <row r="543">
          <cell r="A543">
            <v>11064</v>
          </cell>
          <cell r="B543">
            <v>20706.060000000001</v>
          </cell>
        </row>
        <row r="548">
          <cell r="A548">
            <v>4436</v>
          </cell>
          <cell r="B548">
            <v>149</v>
          </cell>
        </row>
        <row r="553">
          <cell r="A553" t="str">
            <v>COMP7</v>
          </cell>
          <cell r="B553">
            <v>278.07</v>
          </cell>
        </row>
        <row r="558">
          <cell r="A558">
            <v>10243</v>
          </cell>
          <cell r="B558">
            <v>15</v>
          </cell>
        </row>
        <row r="563">
          <cell r="A563">
            <v>9218</v>
          </cell>
          <cell r="B563">
            <v>2228.09</v>
          </cell>
        </row>
        <row r="568">
          <cell r="A568">
            <v>10033</v>
          </cell>
          <cell r="B568">
            <v>21.81</v>
          </cell>
        </row>
        <row r="574">
          <cell r="A574">
            <v>4283</v>
          </cell>
          <cell r="B574">
            <v>32.879999999999995</v>
          </cell>
        </row>
        <row r="582">
          <cell r="A582">
            <v>9669</v>
          </cell>
          <cell r="B582">
            <v>51.62</v>
          </cell>
        </row>
        <row r="591">
          <cell r="A591">
            <v>10759</v>
          </cell>
          <cell r="B591">
            <v>283.45</v>
          </cell>
        </row>
        <row r="600">
          <cell r="A600" t="str">
            <v>COMP8</v>
          </cell>
          <cell r="B600">
            <v>237.94</v>
          </cell>
        </row>
        <row r="609">
          <cell r="A609">
            <v>9949</v>
          </cell>
          <cell r="B609">
            <v>113.45</v>
          </cell>
        </row>
        <row r="620">
          <cell r="A620" t="str">
            <v>COMP9</v>
          </cell>
          <cell r="B620">
            <v>51.839999999999996</v>
          </cell>
        </row>
        <row r="627">
          <cell r="A627" t="str">
            <v>COMP10</v>
          </cell>
          <cell r="B627">
            <v>104.72</v>
          </cell>
        </row>
        <row r="634">
          <cell r="A634" t="str">
            <v>COMP11</v>
          </cell>
          <cell r="B634">
            <v>11.16</v>
          </cell>
        </row>
        <row r="641">
          <cell r="A641">
            <v>7323</v>
          </cell>
          <cell r="B641">
            <v>435.3</v>
          </cell>
        </row>
        <row r="646">
          <cell r="A646">
            <v>3212</v>
          </cell>
          <cell r="B646">
            <v>43</v>
          </cell>
        </row>
        <row r="654">
          <cell r="A654">
            <v>4806</v>
          </cell>
          <cell r="B654">
            <v>23.49</v>
          </cell>
        </row>
        <row r="661">
          <cell r="A661" t="str">
            <v>COMP12</v>
          </cell>
          <cell r="B661">
            <v>169700.32</v>
          </cell>
        </row>
        <row r="666">
          <cell r="A666">
            <v>39586</v>
          </cell>
          <cell r="B666">
            <v>2486.4</v>
          </cell>
        </row>
        <row r="673">
          <cell r="A673">
            <v>11214</v>
          </cell>
          <cell r="B673">
            <v>55.730000000000004</v>
          </cell>
        </row>
        <row r="682">
          <cell r="A682">
            <v>7746</v>
          </cell>
          <cell r="B682">
            <v>17.919999999999998</v>
          </cell>
        </row>
        <row r="690">
          <cell r="A690">
            <v>10694</v>
          </cell>
          <cell r="B690">
            <v>19.87</v>
          </cell>
        </row>
        <row r="697">
          <cell r="A697">
            <v>7903</v>
          </cell>
          <cell r="B697">
            <v>61.180000000000007</v>
          </cell>
        </row>
        <row r="705">
          <cell r="A705" t="str">
            <v>C3909</v>
          </cell>
          <cell r="B705">
            <v>40.39</v>
          </cell>
        </row>
        <row r="716">
          <cell r="A716" t="str">
            <v>COMP26</v>
          </cell>
          <cell r="B716">
            <v>280.81</v>
          </cell>
        </row>
        <row r="724">
          <cell r="A724">
            <v>11417</v>
          </cell>
          <cell r="B724">
            <v>156.72</v>
          </cell>
        </row>
        <row r="732">
          <cell r="A732" t="str">
            <v>COMP13</v>
          </cell>
          <cell r="B732">
            <v>215.57999999999998</v>
          </cell>
        </row>
        <row r="741">
          <cell r="A741" t="str">
            <v>COMP14</v>
          </cell>
          <cell r="B741">
            <v>80.91</v>
          </cell>
        </row>
        <row r="749">
          <cell r="A749" t="str">
            <v>COMP15</v>
          </cell>
          <cell r="B749">
            <v>295.17</v>
          </cell>
        </row>
        <row r="757">
          <cell r="A757" t="str">
            <v>COMP16</v>
          </cell>
          <cell r="B757">
            <v>600.36</v>
          </cell>
        </row>
        <row r="765">
          <cell r="A765" t="str">
            <v>COMP17</v>
          </cell>
          <cell r="B765">
            <v>117.92999999999999</v>
          </cell>
        </row>
        <row r="774">
          <cell r="A774" t="str">
            <v>COMP18</v>
          </cell>
          <cell r="B774">
            <v>206.41</v>
          </cell>
        </row>
        <row r="782">
          <cell r="A782" t="str">
            <v>COMP19</v>
          </cell>
          <cell r="B782">
            <v>363.32</v>
          </cell>
        </row>
        <row r="790">
          <cell r="A790" t="str">
            <v>COMP20</v>
          </cell>
          <cell r="B790">
            <v>2933.9700000000003</v>
          </cell>
        </row>
        <row r="798">
          <cell r="A798" t="str">
            <v>COMP21</v>
          </cell>
          <cell r="B798">
            <v>195.81</v>
          </cell>
        </row>
        <row r="806">
          <cell r="A806" t="str">
            <v>COMP22</v>
          </cell>
          <cell r="B806">
            <v>1148.5</v>
          </cell>
        </row>
        <row r="815">
          <cell r="A815">
            <v>762</v>
          </cell>
          <cell r="B815">
            <v>35.730000000000004</v>
          </cell>
        </row>
        <row r="824">
          <cell r="A824">
            <v>3400</v>
          </cell>
          <cell r="B824">
            <v>59.870000000000012</v>
          </cell>
        </row>
        <row r="834">
          <cell r="A834">
            <v>748</v>
          </cell>
          <cell r="B834">
            <v>36.769999999999996</v>
          </cell>
        </row>
        <row r="844">
          <cell r="A844" t="str">
            <v>COMP23</v>
          </cell>
          <cell r="B844">
            <v>2634.55</v>
          </cell>
        </row>
        <row r="853">
          <cell r="A853" t="str">
            <v>COMP24</v>
          </cell>
          <cell r="B853">
            <v>210.16</v>
          </cell>
        </row>
        <row r="862">
          <cell r="A862">
            <v>11413</v>
          </cell>
          <cell r="B862">
            <v>16.400000000000002</v>
          </cell>
        </row>
        <row r="870">
          <cell r="A870">
            <v>4179</v>
          </cell>
          <cell r="B870">
            <v>11.86</v>
          </cell>
        </row>
        <row r="878">
          <cell r="A878">
            <v>12060</v>
          </cell>
          <cell r="B878">
            <v>125.77000000000001</v>
          </cell>
        </row>
        <row r="887">
          <cell r="A887">
            <v>12617</v>
          </cell>
          <cell r="B887">
            <v>77.289999999999992</v>
          </cell>
        </row>
        <row r="895">
          <cell r="A895" t="str">
            <v>C4729</v>
          </cell>
          <cell r="B895">
            <v>254.06</v>
          </cell>
        </row>
        <row r="903">
          <cell r="A903" t="str">
            <v>COMP25</v>
          </cell>
          <cell r="B903">
            <v>58.54</v>
          </cell>
        </row>
      </sheetData>
      <sheetData sheetId="2">
        <row r="6">
          <cell r="A6">
            <v>98459</v>
          </cell>
          <cell r="B6">
            <v>66.02</v>
          </cell>
        </row>
        <row r="20">
          <cell r="A20">
            <v>99059</v>
          </cell>
          <cell r="B20">
            <v>41.05</v>
          </cell>
        </row>
        <row r="36">
          <cell r="A36">
            <v>93208</v>
          </cell>
          <cell r="B36">
            <v>531.09</v>
          </cell>
        </row>
        <row r="83">
          <cell r="A83">
            <v>93210</v>
          </cell>
          <cell r="B83">
            <v>366.3</v>
          </cell>
        </row>
        <row r="131">
          <cell r="A131">
            <v>93212</v>
          </cell>
          <cell r="B131">
            <v>578.29999999999995</v>
          </cell>
        </row>
        <row r="212">
          <cell r="A212">
            <v>97622</v>
          </cell>
          <cell r="B212">
            <v>36.26</v>
          </cell>
        </row>
        <row r="219">
          <cell r="A219">
            <v>51</v>
          </cell>
          <cell r="B219">
            <v>346.35</v>
          </cell>
        </row>
        <row r="232">
          <cell r="A232">
            <v>90778</v>
          </cell>
          <cell r="B232">
            <v>77.17</v>
          </cell>
        </row>
        <row r="243">
          <cell r="A243">
            <v>90780</v>
          </cell>
          <cell r="B243">
            <v>22.94</v>
          </cell>
        </row>
        <row r="254">
          <cell r="A254">
            <v>88326</v>
          </cell>
          <cell r="B254">
            <v>12.51</v>
          </cell>
        </row>
        <row r="267">
          <cell r="A267">
            <v>93358</v>
          </cell>
          <cell r="B267">
            <v>54.9</v>
          </cell>
        </row>
        <row r="273">
          <cell r="A273">
            <v>93382</v>
          </cell>
          <cell r="B273">
            <v>24.11</v>
          </cell>
        </row>
        <row r="282">
          <cell r="A282">
            <v>10033</v>
          </cell>
          <cell r="B282">
            <v>21.81</v>
          </cell>
        </row>
        <row r="288">
          <cell r="A288">
            <v>98557</v>
          </cell>
          <cell r="B288">
            <v>25.4</v>
          </cell>
        </row>
        <row r="296">
          <cell r="A296">
            <v>87620</v>
          </cell>
          <cell r="B296">
            <v>28.14</v>
          </cell>
        </row>
        <row r="306">
          <cell r="A306">
            <v>98546</v>
          </cell>
          <cell r="B306">
            <v>69.89</v>
          </cell>
        </row>
        <row r="316">
          <cell r="A316">
            <v>98563</v>
          </cell>
          <cell r="B316">
            <v>26.14</v>
          </cell>
        </row>
        <row r="325">
          <cell r="A325">
            <v>96543</v>
          </cell>
          <cell r="B325">
            <v>14.81</v>
          </cell>
        </row>
        <row r="335">
          <cell r="A335">
            <v>96544</v>
          </cell>
          <cell r="B335">
            <v>17.329999999999998</v>
          </cell>
        </row>
        <row r="345">
          <cell r="A345">
            <v>96545</v>
          </cell>
          <cell r="B345">
            <v>16.61</v>
          </cell>
        </row>
        <row r="355">
          <cell r="A355">
            <v>96546</v>
          </cell>
          <cell r="B355">
            <v>15.04</v>
          </cell>
        </row>
        <row r="365">
          <cell r="A365">
            <v>96547</v>
          </cell>
          <cell r="B365">
            <v>12.8</v>
          </cell>
        </row>
        <row r="375">
          <cell r="A375">
            <v>96548</v>
          </cell>
          <cell r="B375">
            <v>12.3</v>
          </cell>
        </row>
        <row r="385">
          <cell r="A385">
            <v>96538</v>
          </cell>
          <cell r="B385">
            <v>189.84</v>
          </cell>
        </row>
        <row r="402">
          <cell r="A402">
            <v>96523</v>
          </cell>
          <cell r="B402">
            <v>63.52</v>
          </cell>
        </row>
        <row r="409">
          <cell r="A409">
            <v>96616</v>
          </cell>
          <cell r="B409">
            <v>463.07</v>
          </cell>
        </row>
        <row r="417">
          <cell r="A417">
            <v>97064</v>
          </cell>
          <cell r="B417">
            <v>13.79</v>
          </cell>
        </row>
        <row r="425">
          <cell r="A425">
            <v>98576</v>
          </cell>
          <cell r="B425">
            <v>18.77</v>
          </cell>
        </row>
        <row r="435">
          <cell r="A435">
            <v>92775</v>
          </cell>
          <cell r="B435">
            <v>16.07</v>
          </cell>
        </row>
        <row r="445">
          <cell r="A445">
            <v>92776</v>
          </cell>
          <cell r="B445">
            <v>17.36</v>
          </cell>
        </row>
        <row r="455">
          <cell r="A455">
            <v>92777</v>
          </cell>
          <cell r="B455">
            <v>14.44</v>
          </cell>
        </row>
        <row r="465">
          <cell r="A465">
            <v>92778</v>
          </cell>
          <cell r="B465">
            <v>14.99</v>
          </cell>
        </row>
        <row r="475">
          <cell r="A475">
            <v>92779</v>
          </cell>
          <cell r="B475">
            <v>12.69</v>
          </cell>
        </row>
        <row r="485">
          <cell r="A485">
            <v>92780</v>
          </cell>
          <cell r="B485">
            <v>12.14</v>
          </cell>
        </row>
        <row r="495">
          <cell r="A495">
            <v>96537</v>
          </cell>
          <cell r="B495">
            <v>108.52</v>
          </cell>
        </row>
        <row r="512">
          <cell r="A512">
            <v>87503</v>
          </cell>
          <cell r="B512">
            <v>59.02</v>
          </cell>
        </row>
        <row r="523">
          <cell r="A523">
            <v>93201</v>
          </cell>
          <cell r="B523">
            <v>4.49</v>
          </cell>
        </row>
        <row r="531">
          <cell r="A531">
            <v>93184</v>
          </cell>
          <cell r="B531">
            <v>28.65</v>
          </cell>
        </row>
        <row r="544">
          <cell r="A544">
            <v>93182</v>
          </cell>
          <cell r="B544">
            <v>39.24</v>
          </cell>
        </row>
        <row r="557">
          <cell r="A557">
            <v>93194</v>
          </cell>
          <cell r="B557">
            <v>38.479999999999997</v>
          </cell>
        </row>
        <row r="570">
          <cell r="A570">
            <v>96359</v>
          </cell>
          <cell r="B570">
            <v>70.31</v>
          </cell>
        </row>
        <row r="586">
          <cell r="A586">
            <v>92580</v>
          </cell>
          <cell r="B586">
            <v>43.98</v>
          </cell>
        </row>
        <row r="597">
          <cell r="A597">
            <v>100719</v>
          </cell>
          <cell r="B597">
            <v>5.91</v>
          </cell>
        </row>
        <row r="606">
          <cell r="A606">
            <v>94216</v>
          </cell>
          <cell r="B606">
            <v>198.21</v>
          </cell>
        </row>
        <row r="617">
          <cell r="A617">
            <v>94229</v>
          </cell>
          <cell r="B617">
            <v>139.66</v>
          </cell>
        </row>
        <row r="631">
          <cell r="A631">
            <v>94231</v>
          </cell>
          <cell r="B631">
            <v>43.85</v>
          </cell>
        </row>
        <row r="645">
          <cell r="A645">
            <v>101979</v>
          </cell>
          <cell r="B645">
            <v>37.72</v>
          </cell>
        </row>
        <row r="655">
          <cell r="A655">
            <v>91785</v>
          </cell>
          <cell r="B655">
            <v>31.38</v>
          </cell>
        </row>
        <row r="685">
          <cell r="A685">
            <v>91786</v>
          </cell>
          <cell r="B685">
            <v>23.74</v>
          </cell>
        </row>
        <row r="715">
          <cell r="A715">
            <v>91787</v>
          </cell>
          <cell r="B715">
            <v>28.35</v>
          </cell>
        </row>
        <row r="733">
          <cell r="A733">
            <v>91788</v>
          </cell>
          <cell r="B733">
            <v>35.619999999999997</v>
          </cell>
        </row>
        <row r="749">
          <cell r="A749">
            <v>89450</v>
          </cell>
          <cell r="B749">
            <v>26.04</v>
          </cell>
        </row>
        <row r="758">
          <cell r="A758">
            <v>90375</v>
          </cell>
          <cell r="B758">
            <v>6.95</v>
          </cell>
        </row>
        <row r="769">
          <cell r="A769">
            <v>89546</v>
          </cell>
          <cell r="B769">
            <v>9.2200000000000006</v>
          </cell>
        </row>
        <row r="779">
          <cell r="A779">
            <v>89361</v>
          </cell>
          <cell r="B779">
            <v>6.58</v>
          </cell>
        </row>
        <row r="790">
          <cell r="A790">
            <v>89367</v>
          </cell>
          <cell r="B790">
            <v>9.02</v>
          </cell>
        </row>
        <row r="801">
          <cell r="A801">
            <v>89497</v>
          </cell>
          <cell r="B801">
            <v>9.58</v>
          </cell>
        </row>
        <row r="812">
          <cell r="A812">
            <v>89501</v>
          </cell>
          <cell r="B812">
            <v>11.45</v>
          </cell>
        </row>
        <row r="823">
          <cell r="A823">
            <v>89505</v>
          </cell>
          <cell r="B823">
            <v>31.76</v>
          </cell>
        </row>
        <row r="834">
          <cell r="A834">
            <v>94691</v>
          </cell>
          <cell r="B834">
            <v>13.16</v>
          </cell>
        </row>
        <row r="845">
          <cell r="A845">
            <v>95470</v>
          </cell>
          <cell r="B845">
            <v>172.8</v>
          </cell>
        </row>
        <row r="852">
          <cell r="A852">
            <v>95472</v>
          </cell>
          <cell r="B852">
            <v>670.96</v>
          </cell>
        </row>
        <row r="859">
          <cell r="A859">
            <v>2003</v>
          </cell>
          <cell r="B859">
            <v>1397.32</v>
          </cell>
        </row>
        <row r="874">
          <cell r="A874">
            <v>100849</v>
          </cell>
          <cell r="B874">
            <v>36.33</v>
          </cell>
        </row>
        <row r="882">
          <cell r="A882">
            <v>12122</v>
          </cell>
          <cell r="B882">
            <v>165.24</v>
          </cell>
        </row>
        <row r="890">
          <cell r="A890">
            <v>8492</v>
          </cell>
          <cell r="B890">
            <v>169.84</v>
          </cell>
        </row>
        <row r="898">
          <cell r="A898">
            <v>100874</v>
          </cell>
          <cell r="B898">
            <v>213.47</v>
          </cell>
        </row>
        <row r="907">
          <cell r="A907">
            <v>86904</v>
          </cell>
          <cell r="B907">
            <v>107.84</v>
          </cell>
        </row>
        <row r="917">
          <cell r="A917">
            <v>95542</v>
          </cell>
          <cell r="B917">
            <v>47.52</v>
          </cell>
        </row>
        <row r="925">
          <cell r="A925">
            <v>91792</v>
          </cell>
          <cell r="B925">
            <v>41.88</v>
          </cell>
        </row>
        <row r="941">
          <cell r="A941">
            <v>91793</v>
          </cell>
          <cell r="B941">
            <v>64.94</v>
          </cell>
        </row>
        <row r="958">
          <cell r="A958">
            <v>91794</v>
          </cell>
          <cell r="B958">
            <v>32.36</v>
          </cell>
        </row>
        <row r="979">
          <cell r="A979">
            <v>91795</v>
          </cell>
          <cell r="B979">
            <v>49.12</v>
          </cell>
        </row>
        <row r="1003">
          <cell r="A1003">
            <v>91796</v>
          </cell>
          <cell r="B1003">
            <v>49.34</v>
          </cell>
        </row>
        <row r="1013">
          <cell r="A1013">
            <v>89726</v>
          </cell>
          <cell r="B1013">
            <v>5.55</v>
          </cell>
        </row>
        <row r="1024">
          <cell r="A1024">
            <v>89732</v>
          </cell>
          <cell r="B1024">
            <v>8.8800000000000008</v>
          </cell>
        </row>
        <row r="1034">
          <cell r="A1034">
            <v>89746</v>
          </cell>
          <cell r="B1034">
            <v>19</v>
          </cell>
        </row>
        <row r="1044">
          <cell r="A1044">
            <v>89754</v>
          </cell>
          <cell r="B1044">
            <v>13.63</v>
          </cell>
        </row>
        <row r="1054">
          <cell r="A1054">
            <v>89724</v>
          </cell>
          <cell r="B1054">
            <v>7.85</v>
          </cell>
        </row>
        <row r="1065">
          <cell r="A1065">
            <v>89731</v>
          </cell>
          <cell r="B1065">
            <v>8.34</v>
          </cell>
        </row>
        <row r="1075">
          <cell r="A1075">
            <v>89737</v>
          </cell>
          <cell r="B1075">
            <v>14.65</v>
          </cell>
        </row>
        <row r="1085">
          <cell r="A1085">
            <v>89744</v>
          </cell>
          <cell r="B1085">
            <v>19.05</v>
          </cell>
        </row>
        <row r="1095">
          <cell r="A1095">
            <v>89814</v>
          </cell>
          <cell r="B1095">
            <v>12.08</v>
          </cell>
        </row>
        <row r="1105">
          <cell r="A1105">
            <v>89707</v>
          </cell>
          <cell r="B1105">
            <v>24.1</v>
          </cell>
        </row>
        <row r="1118">
          <cell r="A1118">
            <v>89708</v>
          </cell>
          <cell r="B1118">
            <v>54.59</v>
          </cell>
        </row>
        <row r="1131">
          <cell r="A1131">
            <v>89709</v>
          </cell>
          <cell r="B1131">
            <v>9.06</v>
          </cell>
        </row>
        <row r="1142">
          <cell r="A1142">
            <v>98102</v>
          </cell>
          <cell r="B1142">
            <v>115.61</v>
          </cell>
        </row>
        <row r="1153">
          <cell r="A1153">
            <v>97896</v>
          </cell>
          <cell r="B1153">
            <v>257.69</v>
          </cell>
        </row>
        <row r="1165">
          <cell r="A1165">
            <v>97974</v>
          </cell>
          <cell r="B1165">
            <v>319.49</v>
          </cell>
        </row>
        <row r="1180">
          <cell r="A1180">
            <v>98066</v>
          </cell>
          <cell r="B1180">
            <v>4620.53</v>
          </cell>
        </row>
        <row r="1199">
          <cell r="A1199">
            <v>98067</v>
          </cell>
          <cell r="B1199">
            <v>6174.34</v>
          </cell>
        </row>
        <row r="1218">
          <cell r="A1218">
            <v>98062</v>
          </cell>
          <cell r="B1218">
            <v>1898.42</v>
          </cell>
        </row>
        <row r="1232">
          <cell r="A1232">
            <v>101907</v>
          </cell>
          <cell r="B1232">
            <v>599.72</v>
          </cell>
        </row>
        <row r="1241">
          <cell r="A1241">
            <v>101909</v>
          </cell>
          <cell r="B1241">
            <v>209.72</v>
          </cell>
        </row>
        <row r="1250">
          <cell r="A1250">
            <v>101910</v>
          </cell>
          <cell r="B1250">
            <v>247.21</v>
          </cell>
        </row>
        <row r="1259">
          <cell r="A1259">
            <v>84665</v>
          </cell>
          <cell r="B1259">
            <v>17.46</v>
          </cell>
        </row>
        <row r="1267">
          <cell r="A1267">
            <v>12895</v>
          </cell>
          <cell r="B1267">
            <v>12.77</v>
          </cell>
        </row>
        <row r="1275">
          <cell r="A1275">
            <v>87879</v>
          </cell>
          <cell r="B1275">
            <v>3.14</v>
          </cell>
        </row>
        <row r="1283">
          <cell r="A1283">
            <v>87530</v>
          </cell>
          <cell r="B1283">
            <v>23.66</v>
          </cell>
        </row>
        <row r="1291">
          <cell r="A1291">
            <v>87532</v>
          </cell>
          <cell r="B1291">
            <v>23.8</v>
          </cell>
        </row>
        <row r="1299">
          <cell r="A1299">
            <v>7284</v>
          </cell>
          <cell r="B1299">
            <v>87.25</v>
          </cell>
        </row>
        <row r="1308">
          <cell r="A1308">
            <v>87265</v>
          </cell>
          <cell r="B1308">
            <v>51.53</v>
          </cell>
        </row>
        <row r="1318">
          <cell r="A1318">
            <v>87275</v>
          </cell>
          <cell r="B1318">
            <v>54.32</v>
          </cell>
        </row>
        <row r="1328">
          <cell r="A1328" t="str">
            <v>96114 + 96372</v>
          </cell>
          <cell r="B1328">
            <v>80.5</v>
          </cell>
        </row>
        <row r="1345">
          <cell r="A1345">
            <v>96114</v>
          </cell>
          <cell r="B1345">
            <v>58.73</v>
          </cell>
        </row>
        <row r="1361">
          <cell r="A1361">
            <v>5057</v>
          </cell>
          <cell r="B1361">
            <v>530.4</v>
          </cell>
        </row>
        <row r="1367">
          <cell r="A1367">
            <v>96132</v>
          </cell>
          <cell r="B1367">
            <v>11.98</v>
          </cell>
        </row>
        <row r="1376">
          <cell r="A1376">
            <v>88489</v>
          </cell>
          <cell r="B1376">
            <v>9.14</v>
          </cell>
        </row>
        <row r="1384">
          <cell r="A1384">
            <v>95305</v>
          </cell>
          <cell r="B1384">
            <v>10.54</v>
          </cell>
        </row>
        <row r="1392">
          <cell r="A1392">
            <v>90790</v>
          </cell>
          <cell r="B1392">
            <v>654.07000000000005</v>
          </cell>
        </row>
        <row r="1401">
          <cell r="A1401">
            <v>91306</v>
          </cell>
          <cell r="B1401">
            <v>92.63</v>
          </cell>
        </row>
        <row r="1409">
          <cell r="A1409">
            <v>90793</v>
          </cell>
          <cell r="B1409">
            <v>963.46</v>
          </cell>
        </row>
        <row r="1418">
          <cell r="A1418">
            <v>94805</v>
          </cell>
          <cell r="B1418">
            <v>776.52</v>
          </cell>
        </row>
        <row r="1428">
          <cell r="A1428">
            <v>100702</v>
          </cell>
          <cell r="B1428">
            <v>360.85</v>
          </cell>
        </row>
        <row r="1439">
          <cell r="A1439">
            <v>100701</v>
          </cell>
          <cell r="B1439">
            <v>365.64</v>
          </cell>
        </row>
        <row r="1448">
          <cell r="A1448">
            <v>100674</v>
          </cell>
          <cell r="B1448">
            <v>344.85</v>
          </cell>
        </row>
        <row r="1458">
          <cell r="A1458">
            <v>94570</v>
          </cell>
          <cell r="B1458">
            <v>394.24</v>
          </cell>
        </row>
        <row r="1468">
          <cell r="A1468">
            <v>94572</v>
          </cell>
          <cell r="B1468">
            <v>468.39</v>
          </cell>
        </row>
        <row r="1478">
          <cell r="A1478">
            <v>96560</v>
          </cell>
          <cell r="B1478">
            <v>17</v>
          </cell>
        </row>
        <row r="1490">
          <cell r="A1490">
            <v>4137</v>
          </cell>
          <cell r="B1490">
            <v>451.98</v>
          </cell>
        </row>
        <row r="1496">
          <cell r="A1496">
            <v>4138</v>
          </cell>
          <cell r="B1496">
            <v>502.2</v>
          </cell>
        </row>
        <row r="1502">
          <cell r="A1502">
            <v>4141</v>
          </cell>
          <cell r="B1502">
            <v>502.2</v>
          </cell>
        </row>
        <row r="1508">
          <cell r="A1508">
            <v>4140</v>
          </cell>
          <cell r="B1508">
            <v>622.73</v>
          </cell>
        </row>
        <row r="1514">
          <cell r="A1514">
            <v>4179</v>
          </cell>
          <cell r="B1514">
            <v>8.65</v>
          </cell>
        </row>
        <row r="1520">
          <cell r="A1520">
            <v>11413</v>
          </cell>
          <cell r="B1520">
            <v>8.7799999999999994</v>
          </cell>
        </row>
        <row r="1530">
          <cell r="A1530">
            <v>10426</v>
          </cell>
          <cell r="B1530">
            <v>3696.19</v>
          </cell>
        </row>
        <row r="1536">
          <cell r="A1536">
            <v>101616</v>
          </cell>
          <cell r="B1536">
            <v>4.1100000000000003</v>
          </cell>
        </row>
        <row r="1545">
          <cell r="A1545">
            <v>9949</v>
          </cell>
          <cell r="B1545">
            <v>113.45</v>
          </cell>
        </row>
        <row r="1557">
          <cell r="A1557">
            <v>92264</v>
          </cell>
          <cell r="B1557">
            <v>126.74</v>
          </cell>
        </row>
        <row r="1570">
          <cell r="A1570">
            <v>95952</v>
          </cell>
          <cell r="B1570">
            <v>1787.37</v>
          </cell>
        </row>
        <row r="1601">
          <cell r="A1601">
            <v>87469</v>
          </cell>
          <cell r="B1601">
            <v>62.3</v>
          </cell>
        </row>
        <row r="1612">
          <cell r="A1612">
            <v>87891</v>
          </cell>
          <cell r="B1612">
            <v>7.7</v>
          </cell>
        </row>
        <row r="1620">
          <cell r="A1620">
            <v>88415</v>
          </cell>
          <cell r="B1620">
            <v>2.0699999999999998</v>
          </cell>
        </row>
        <row r="1628">
          <cell r="A1628">
            <v>88423</v>
          </cell>
          <cell r="B1628">
            <v>12.8</v>
          </cell>
        </row>
        <row r="1636">
          <cell r="A1636" t="str">
            <v xml:space="preserve"> C4729 </v>
          </cell>
          <cell r="B1636">
            <v>228.65</v>
          </cell>
        </row>
        <row r="1645">
          <cell r="A1645">
            <v>86889</v>
          </cell>
          <cell r="B1645">
            <v>532.55999999999995</v>
          </cell>
        </row>
        <row r="1657">
          <cell r="A1657">
            <v>10759</v>
          </cell>
          <cell r="B1657">
            <v>283.45</v>
          </cell>
        </row>
        <row r="1668">
          <cell r="A1668" t="str">
            <v xml:space="preserve"> C0864 </v>
          </cell>
          <cell r="B1668">
            <v>2325.66</v>
          </cell>
        </row>
        <row r="1700">
          <cell r="A1700">
            <v>4264</v>
          </cell>
          <cell r="B1700">
            <v>88.58</v>
          </cell>
        </row>
        <row r="1709">
          <cell r="A1709">
            <v>99837</v>
          </cell>
          <cell r="B1709">
            <v>454.34</v>
          </cell>
        </row>
        <row r="1723">
          <cell r="A1723">
            <v>11489</v>
          </cell>
          <cell r="B1723">
            <v>360</v>
          </cell>
        </row>
        <row r="1729">
          <cell r="A1729">
            <v>10719</v>
          </cell>
          <cell r="B1729">
            <v>43.67</v>
          </cell>
        </row>
        <row r="1735">
          <cell r="A1735">
            <v>91341</v>
          </cell>
          <cell r="B1735">
            <v>511.87</v>
          </cell>
        </row>
        <row r="1746">
          <cell r="A1746">
            <v>12043</v>
          </cell>
          <cell r="B1746">
            <v>83.66</v>
          </cell>
        </row>
        <row r="1754">
          <cell r="A1754">
            <v>12042</v>
          </cell>
          <cell r="B1754">
            <v>79.61</v>
          </cell>
        </row>
        <row r="1762">
          <cell r="A1762">
            <v>98511</v>
          </cell>
          <cell r="B1762">
            <v>193.61</v>
          </cell>
        </row>
        <row r="1770">
          <cell r="A1770">
            <v>3167</v>
          </cell>
          <cell r="B1770">
            <v>1600.65</v>
          </cell>
        </row>
        <row r="1781">
          <cell r="A1781">
            <v>10832</v>
          </cell>
          <cell r="B1781">
            <v>0.72</v>
          </cell>
        </row>
        <row r="1787">
          <cell r="A1787">
            <v>10727</v>
          </cell>
          <cell r="B1787">
            <v>308.5</v>
          </cell>
        </row>
        <row r="1795">
          <cell r="A1795">
            <v>11242</v>
          </cell>
          <cell r="B1795">
            <v>4.93</v>
          </cell>
        </row>
        <row r="1805">
          <cell r="A1805" t="str">
            <v xml:space="preserve"> 69.10.140 </v>
          </cell>
          <cell r="B1805">
            <v>269.61</v>
          </cell>
        </row>
        <row r="1813">
          <cell r="A1813">
            <v>91924</v>
          </cell>
          <cell r="B1813">
            <v>2.36</v>
          </cell>
        </row>
        <row r="1822">
          <cell r="A1822">
            <v>91926</v>
          </cell>
          <cell r="B1822">
            <v>3.12</v>
          </cell>
        </row>
        <row r="1831">
          <cell r="A1831">
            <v>91928</v>
          </cell>
          <cell r="B1831">
            <v>5.77</v>
          </cell>
        </row>
        <row r="1840">
          <cell r="A1840">
            <v>91930</v>
          </cell>
          <cell r="B1840">
            <v>7.93</v>
          </cell>
        </row>
        <row r="1849">
          <cell r="A1849">
            <v>91932</v>
          </cell>
          <cell r="B1849">
            <v>13.17</v>
          </cell>
        </row>
        <row r="1858">
          <cell r="A1858">
            <v>91927</v>
          </cell>
          <cell r="B1858">
            <v>4.6900000000000004</v>
          </cell>
        </row>
        <row r="1867">
          <cell r="A1867">
            <v>91929</v>
          </cell>
          <cell r="B1867">
            <v>6.63</v>
          </cell>
        </row>
        <row r="1876">
          <cell r="A1876">
            <v>91931</v>
          </cell>
          <cell r="B1876">
            <v>8.9600000000000009</v>
          </cell>
        </row>
        <row r="1885">
          <cell r="A1885">
            <v>98297</v>
          </cell>
          <cell r="B1885">
            <v>2.09</v>
          </cell>
        </row>
        <row r="1893">
          <cell r="A1893">
            <v>98268</v>
          </cell>
          <cell r="B1893">
            <v>16.649999999999999</v>
          </cell>
        </row>
        <row r="1901">
          <cell r="A1901">
            <v>11420</v>
          </cell>
          <cell r="B1901">
            <v>13.71</v>
          </cell>
        </row>
        <row r="1911">
          <cell r="A1911">
            <v>98302</v>
          </cell>
          <cell r="B1911">
            <v>544.87</v>
          </cell>
        </row>
        <row r="1919">
          <cell r="A1919">
            <v>98304</v>
          </cell>
          <cell r="B1919">
            <v>861.35</v>
          </cell>
        </row>
        <row r="1927">
          <cell r="A1927">
            <v>11750</v>
          </cell>
          <cell r="B1927">
            <v>5.1100000000000003</v>
          </cell>
        </row>
        <row r="1937">
          <cell r="A1937">
            <v>12657</v>
          </cell>
          <cell r="B1937">
            <v>21.11</v>
          </cell>
        </row>
        <row r="1946">
          <cell r="A1946">
            <v>100561</v>
          </cell>
          <cell r="B1946">
            <v>161.06</v>
          </cell>
        </row>
        <row r="1955">
          <cell r="A1955">
            <v>94971</v>
          </cell>
          <cell r="B1955">
            <v>391.55</v>
          </cell>
        </row>
        <row r="1967">
          <cell r="A1967">
            <v>2833</v>
          </cell>
          <cell r="B1967">
            <v>11.88</v>
          </cell>
        </row>
        <row r="1973">
          <cell r="A1973">
            <v>87476</v>
          </cell>
          <cell r="B1973">
            <v>82.36</v>
          </cell>
        </row>
        <row r="1984">
          <cell r="A1984">
            <v>3923</v>
          </cell>
          <cell r="B1984">
            <v>28.18</v>
          </cell>
        </row>
        <row r="1994">
          <cell r="A1994">
            <v>98111</v>
          </cell>
          <cell r="B1994">
            <v>19.88</v>
          </cell>
        </row>
        <row r="2003">
          <cell r="A2003">
            <v>11381</v>
          </cell>
          <cell r="B2003">
            <v>2029.42</v>
          </cell>
        </row>
        <row r="2013">
          <cell r="A2013">
            <v>96977</v>
          </cell>
          <cell r="B2013">
            <v>56.64</v>
          </cell>
        </row>
        <row r="2021">
          <cell r="A2021">
            <v>2862</v>
          </cell>
          <cell r="B2021">
            <v>181</v>
          </cell>
        </row>
        <row r="2027">
          <cell r="A2027">
            <v>96987</v>
          </cell>
          <cell r="B2027">
            <v>108.07</v>
          </cell>
        </row>
        <row r="2035">
          <cell r="A2035">
            <v>96988</v>
          </cell>
          <cell r="B2035">
            <v>169.79</v>
          </cell>
        </row>
        <row r="2043">
          <cell r="A2043">
            <v>96989</v>
          </cell>
          <cell r="B2043">
            <v>111.57</v>
          </cell>
        </row>
        <row r="2051">
          <cell r="A2051">
            <v>96973</v>
          </cell>
          <cell r="B2051">
            <v>46.46</v>
          </cell>
        </row>
        <row r="2060">
          <cell r="A2060">
            <v>10694</v>
          </cell>
          <cell r="B2060">
            <v>19.86</v>
          </cell>
        </row>
        <row r="2068">
          <cell r="A2068" t="str">
            <v xml:space="preserve"> C3909 </v>
          </cell>
          <cell r="B2068">
            <v>36.86</v>
          </cell>
        </row>
        <row r="2078">
          <cell r="A2078">
            <v>7903</v>
          </cell>
          <cell r="B2078">
            <v>55.5</v>
          </cell>
        </row>
        <row r="2088">
          <cell r="A2088">
            <v>9051</v>
          </cell>
          <cell r="B2088">
            <v>282.73</v>
          </cell>
        </row>
        <row r="2098">
          <cell r="A2098">
            <v>89395</v>
          </cell>
          <cell r="B2098">
            <v>8.9700000000000006</v>
          </cell>
        </row>
        <row r="2109">
          <cell r="A2109">
            <v>95544</v>
          </cell>
          <cell r="B2109">
            <v>60.09</v>
          </cell>
        </row>
        <row r="2117">
          <cell r="A2117">
            <v>89819</v>
          </cell>
          <cell r="B2117">
            <v>14.73</v>
          </cell>
        </row>
        <row r="2127">
          <cell r="A2127">
            <v>4283</v>
          </cell>
          <cell r="B2127">
            <v>41.18</v>
          </cell>
        </row>
        <row r="2137">
          <cell r="A2137">
            <v>91935</v>
          </cell>
          <cell r="B2137">
            <v>19.420000000000002</v>
          </cell>
        </row>
        <row r="2146">
          <cell r="A2146">
            <v>11419</v>
          </cell>
          <cell r="B2146">
            <v>21.15</v>
          </cell>
        </row>
        <row r="2152">
          <cell r="A2152">
            <v>9689</v>
          </cell>
          <cell r="B2152">
            <v>964.08</v>
          </cell>
        </row>
        <row r="2162">
          <cell r="A2162">
            <v>95241</v>
          </cell>
          <cell r="B2162">
            <v>20.07</v>
          </cell>
        </row>
        <row r="2170">
          <cell r="A2170">
            <v>87263</v>
          </cell>
          <cell r="B2170">
            <v>98.61</v>
          </cell>
        </row>
        <row r="2180">
          <cell r="A2180">
            <v>101752</v>
          </cell>
          <cell r="B2180">
            <v>35.869999999999997</v>
          </cell>
        </row>
        <row r="2192">
          <cell r="A2192">
            <v>98689</v>
          </cell>
          <cell r="B2192">
            <v>75.790000000000006</v>
          </cell>
        </row>
        <row r="2201">
          <cell r="A2201">
            <v>101745</v>
          </cell>
          <cell r="B2201">
            <v>124.69</v>
          </cell>
        </row>
        <row r="2207">
          <cell r="A2207">
            <v>98673</v>
          </cell>
          <cell r="B2207">
            <v>129.44</v>
          </cell>
        </row>
        <row r="2218">
          <cell r="A2218">
            <v>98688</v>
          </cell>
          <cell r="B2218">
            <v>34.659999999999997</v>
          </cell>
        </row>
        <row r="2227">
          <cell r="A2227">
            <v>3212</v>
          </cell>
          <cell r="B2227">
            <v>43</v>
          </cell>
        </row>
        <row r="2235">
          <cell r="A2235">
            <v>92396</v>
          </cell>
          <cell r="B2235">
            <v>49.12</v>
          </cell>
        </row>
        <row r="2249">
          <cell r="A2249">
            <v>92398</v>
          </cell>
          <cell r="B2249">
            <v>49.07</v>
          </cell>
        </row>
        <row r="2263">
          <cell r="A2263">
            <v>7323</v>
          </cell>
          <cell r="B2263">
            <v>435.3</v>
          </cell>
        </row>
        <row r="2269">
          <cell r="A2269">
            <v>98504</v>
          </cell>
          <cell r="B2269">
            <v>12.12</v>
          </cell>
        </row>
        <row r="2277">
          <cell r="A2277">
            <v>94972</v>
          </cell>
          <cell r="B2277">
            <v>408.7</v>
          </cell>
        </row>
        <row r="2289">
          <cell r="A2289">
            <v>101792</v>
          </cell>
          <cell r="B2289">
            <v>9.9700000000000006</v>
          </cell>
        </row>
        <row r="2299">
          <cell r="A2299">
            <v>89398</v>
          </cell>
          <cell r="B2299">
            <v>13.55</v>
          </cell>
        </row>
        <row r="2310">
          <cell r="A2310">
            <v>95545</v>
          </cell>
          <cell r="B2310">
            <v>58.75</v>
          </cell>
        </row>
        <row r="2318">
          <cell r="A2318">
            <v>89857</v>
          </cell>
          <cell r="B2318">
            <v>23.85</v>
          </cell>
        </row>
        <row r="2328">
          <cell r="A2328">
            <v>92984</v>
          </cell>
          <cell r="B2328">
            <v>25.29</v>
          </cell>
        </row>
        <row r="2337">
          <cell r="A2337">
            <v>8362</v>
          </cell>
          <cell r="B2337">
            <v>19.29</v>
          </cell>
        </row>
        <row r="2345">
          <cell r="A2345">
            <v>92873</v>
          </cell>
          <cell r="B2345">
            <v>129.44999999999999</v>
          </cell>
        </row>
        <row r="2355">
          <cell r="A2355">
            <v>101964</v>
          </cell>
          <cell r="B2355">
            <v>157.63</v>
          </cell>
        </row>
        <row r="2368">
          <cell r="A2368">
            <v>94692</v>
          </cell>
          <cell r="B2368">
            <v>19.940000000000001</v>
          </cell>
        </row>
        <row r="2379">
          <cell r="A2379">
            <v>86935</v>
          </cell>
          <cell r="B2379">
            <v>191.12</v>
          </cell>
        </row>
        <row r="2387">
          <cell r="A2387">
            <v>89859</v>
          </cell>
          <cell r="B2387">
            <v>96.74</v>
          </cell>
        </row>
        <row r="2397">
          <cell r="A2397">
            <v>92986</v>
          </cell>
          <cell r="B2397">
            <v>34.369999999999997</v>
          </cell>
        </row>
        <row r="2406">
          <cell r="A2406">
            <v>11417</v>
          </cell>
          <cell r="B2406">
            <v>157.15</v>
          </cell>
        </row>
        <row r="2417">
          <cell r="A2417">
            <v>89625</v>
          </cell>
          <cell r="B2417">
            <v>18.28</v>
          </cell>
        </row>
        <row r="2428">
          <cell r="A2428">
            <v>86915</v>
          </cell>
          <cell r="B2428">
            <v>95.65</v>
          </cell>
        </row>
        <row r="2437">
          <cell r="A2437">
            <v>89784</v>
          </cell>
          <cell r="B2437">
            <v>15.73</v>
          </cell>
        </row>
        <row r="2447">
          <cell r="A2447">
            <v>92990</v>
          </cell>
          <cell r="B2447">
            <v>59.94</v>
          </cell>
        </row>
        <row r="2456">
          <cell r="A2456">
            <v>10305</v>
          </cell>
          <cell r="B2456">
            <v>2462.36</v>
          </cell>
        </row>
        <row r="2466">
          <cell r="A2466">
            <v>89628</v>
          </cell>
          <cell r="B2466">
            <v>40.479999999999997</v>
          </cell>
        </row>
        <row r="2477">
          <cell r="A2477">
            <v>86911</v>
          </cell>
          <cell r="B2477">
            <v>47.59</v>
          </cell>
        </row>
        <row r="2486">
          <cell r="A2486">
            <v>89795</v>
          </cell>
          <cell r="B2486">
            <v>28.4</v>
          </cell>
        </row>
        <row r="2496">
          <cell r="A2496">
            <v>92865</v>
          </cell>
          <cell r="B2496">
            <v>7.6</v>
          </cell>
        </row>
        <row r="2504">
          <cell r="A2504">
            <v>7746</v>
          </cell>
          <cell r="B2504">
            <v>17.88</v>
          </cell>
        </row>
        <row r="2514">
          <cell r="A2514">
            <v>102113</v>
          </cell>
          <cell r="B2514">
            <v>1263.4000000000001</v>
          </cell>
        </row>
        <row r="2527">
          <cell r="A2527">
            <v>86914</v>
          </cell>
          <cell r="B2527">
            <v>43.06</v>
          </cell>
        </row>
        <row r="2536">
          <cell r="A2536">
            <v>89797</v>
          </cell>
          <cell r="B2536">
            <v>37.28</v>
          </cell>
        </row>
        <row r="2546">
          <cell r="A2546">
            <v>92869</v>
          </cell>
          <cell r="B2546">
            <v>6.52</v>
          </cell>
        </row>
        <row r="2555">
          <cell r="A2555">
            <v>95778</v>
          </cell>
          <cell r="B2555">
            <v>22.01</v>
          </cell>
        </row>
        <row r="2564">
          <cell r="A2564">
            <v>94490</v>
          </cell>
          <cell r="B2564">
            <v>40.83</v>
          </cell>
        </row>
        <row r="2575">
          <cell r="A2575">
            <v>99635</v>
          </cell>
          <cell r="B2575">
            <v>248.75</v>
          </cell>
        </row>
        <row r="2584">
          <cell r="A2584">
            <v>97888</v>
          </cell>
          <cell r="B2584">
            <v>437.08</v>
          </cell>
        </row>
        <row r="2598">
          <cell r="A2598">
            <v>11214</v>
          </cell>
          <cell r="B2598">
            <v>55.72</v>
          </cell>
        </row>
        <row r="2609">
          <cell r="A2609">
            <v>100856</v>
          </cell>
          <cell r="B2609">
            <v>26.62</v>
          </cell>
        </row>
        <row r="2617">
          <cell r="A2617">
            <v>2024</v>
          </cell>
          <cell r="B2617">
            <v>383.32</v>
          </cell>
        </row>
        <row r="2629">
          <cell r="A2629">
            <v>89786</v>
          </cell>
          <cell r="B2629">
            <v>26.27</v>
          </cell>
        </row>
        <row r="2639">
          <cell r="A2639">
            <v>91853</v>
          </cell>
          <cell r="B2639">
            <v>5.0199999999999996</v>
          </cell>
        </row>
        <row r="2647">
          <cell r="A2647">
            <v>11234</v>
          </cell>
          <cell r="B2647">
            <v>79.760000000000005</v>
          </cell>
        </row>
        <row r="2659">
          <cell r="A2659">
            <v>96985</v>
          </cell>
          <cell r="B2659">
            <v>56.69</v>
          </cell>
        </row>
        <row r="2667">
          <cell r="A2667">
            <v>9502</v>
          </cell>
          <cell r="B2667">
            <v>247.4</v>
          </cell>
        </row>
        <row r="2676">
          <cell r="A2676">
            <v>89796</v>
          </cell>
          <cell r="B2676">
            <v>32.29</v>
          </cell>
        </row>
        <row r="2686">
          <cell r="A2686">
            <v>91855</v>
          </cell>
          <cell r="B2686">
            <v>7.21</v>
          </cell>
        </row>
        <row r="2694">
          <cell r="A2694">
            <v>12937</v>
          </cell>
          <cell r="B2694">
            <v>58.2</v>
          </cell>
        </row>
        <row r="2705">
          <cell r="A2705">
            <v>101547</v>
          </cell>
          <cell r="B2705">
            <v>69.38</v>
          </cell>
        </row>
        <row r="2713">
          <cell r="A2713">
            <v>95644</v>
          </cell>
          <cell r="B2713">
            <v>176.62</v>
          </cell>
        </row>
        <row r="2730">
          <cell r="A2730">
            <v>89862</v>
          </cell>
          <cell r="B2730">
            <v>71.930000000000007</v>
          </cell>
        </row>
        <row r="2740">
          <cell r="A2740">
            <v>91857</v>
          </cell>
          <cell r="B2740">
            <v>10.28</v>
          </cell>
        </row>
        <row r="2748">
          <cell r="A2748">
            <v>12876</v>
          </cell>
          <cell r="B2748">
            <v>294.52999999999997</v>
          </cell>
        </row>
        <row r="2755">
          <cell r="A2755">
            <v>91860</v>
          </cell>
          <cell r="B2755">
            <v>9.64</v>
          </cell>
        </row>
        <row r="2763">
          <cell r="A2763">
            <v>762</v>
          </cell>
          <cell r="B2763">
            <v>30.93</v>
          </cell>
        </row>
        <row r="2773">
          <cell r="A2773">
            <v>8327</v>
          </cell>
          <cell r="B2773">
            <v>1766.75</v>
          </cell>
        </row>
        <row r="2784">
          <cell r="A2784">
            <v>93008</v>
          </cell>
          <cell r="B2784">
            <v>11.66</v>
          </cell>
        </row>
        <row r="2792">
          <cell r="A2792">
            <v>748</v>
          </cell>
          <cell r="B2792">
            <v>38.24</v>
          </cell>
        </row>
        <row r="2802">
          <cell r="A2802">
            <v>4634</v>
          </cell>
          <cell r="B2802">
            <v>114.97</v>
          </cell>
        </row>
        <row r="2813">
          <cell r="A2813">
            <v>93009</v>
          </cell>
          <cell r="B2813">
            <v>17.36</v>
          </cell>
        </row>
        <row r="2821">
          <cell r="A2821">
            <v>3400</v>
          </cell>
          <cell r="B2821">
            <v>52.52</v>
          </cell>
        </row>
        <row r="2832">
          <cell r="A2832">
            <v>102110</v>
          </cell>
          <cell r="B2832">
            <v>137.22999999999999</v>
          </cell>
        </row>
        <row r="2840">
          <cell r="A2840">
            <v>91953</v>
          </cell>
          <cell r="B2840">
            <v>20.46</v>
          </cell>
        </row>
        <row r="2847">
          <cell r="A2847">
            <v>95745</v>
          </cell>
          <cell r="B2847">
            <v>14.19</v>
          </cell>
        </row>
        <row r="2857">
          <cell r="A2857">
            <v>102105</v>
          </cell>
          <cell r="B2857">
            <v>10672.76</v>
          </cell>
        </row>
        <row r="2866">
          <cell r="A2866">
            <v>91959</v>
          </cell>
          <cell r="B2866">
            <v>32.46</v>
          </cell>
        </row>
        <row r="2873">
          <cell r="A2873">
            <v>95746</v>
          </cell>
          <cell r="B2873">
            <v>21.28</v>
          </cell>
        </row>
        <row r="2883">
          <cell r="A2883">
            <v>91967</v>
          </cell>
          <cell r="B2883">
            <v>44.46</v>
          </cell>
        </row>
        <row r="2890">
          <cell r="A2890">
            <v>95747</v>
          </cell>
          <cell r="B2890">
            <v>35.75</v>
          </cell>
        </row>
        <row r="2900">
          <cell r="A2900">
            <v>91955</v>
          </cell>
          <cell r="B2900">
            <v>25.14</v>
          </cell>
        </row>
        <row r="2907">
          <cell r="A2907">
            <v>100562</v>
          </cell>
          <cell r="B2907">
            <v>252.1</v>
          </cell>
        </row>
        <row r="2916">
          <cell r="A2916">
            <v>91979</v>
          </cell>
          <cell r="B2916">
            <v>37.619999999999997</v>
          </cell>
        </row>
        <row r="2923">
          <cell r="A2923">
            <v>91946</v>
          </cell>
          <cell r="B2923">
            <v>6.55</v>
          </cell>
        </row>
        <row r="2931">
          <cell r="A2931">
            <v>90447</v>
          </cell>
          <cell r="B2931">
            <v>3.6</v>
          </cell>
        </row>
        <row r="2938">
          <cell r="A2938">
            <v>91992</v>
          </cell>
          <cell r="B2938">
            <v>30.04</v>
          </cell>
        </row>
        <row r="2945">
          <cell r="A2945">
            <v>91993</v>
          </cell>
          <cell r="B2945">
            <v>32.18</v>
          </cell>
        </row>
        <row r="2952">
          <cell r="A2952">
            <v>92004</v>
          </cell>
          <cell r="B2952">
            <v>39.590000000000003</v>
          </cell>
        </row>
        <row r="2959">
          <cell r="A2959">
            <v>92008</v>
          </cell>
          <cell r="B2959">
            <v>28.99</v>
          </cell>
        </row>
        <row r="2966">
          <cell r="A2966">
            <v>780</v>
          </cell>
          <cell r="B2966">
            <v>67.55</v>
          </cell>
        </row>
        <row r="2977">
          <cell r="A2977">
            <v>101795</v>
          </cell>
          <cell r="B2977">
            <v>410.52</v>
          </cell>
        </row>
        <row r="3000">
          <cell r="A3000">
            <v>101798</v>
          </cell>
          <cell r="B3000">
            <v>368.6</v>
          </cell>
        </row>
        <row r="3009">
          <cell r="A3009">
            <v>8681</v>
          </cell>
          <cell r="B3009">
            <v>425.5</v>
          </cell>
        </row>
        <row r="3019">
          <cell r="A3019">
            <v>416</v>
          </cell>
          <cell r="B3019">
            <v>7.59</v>
          </cell>
        </row>
        <row r="3029">
          <cell r="A3029">
            <v>93653</v>
          </cell>
          <cell r="B3029">
            <v>10.61</v>
          </cell>
        </row>
        <row r="3038">
          <cell r="A3038">
            <v>93654</v>
          </cell>
          <cell r="B3038">
            <v>11</v>
          </cell>
        </row>
        <row r="3047">
          <cell r="A3047">
            <v>755</v>
          </cell>
          <cell r="B3047">
            <v>793.55</v>
          </cell>
        </row>
        <row r="3057">
          <cell r="A3057">
            <v>93655</v>
          </cell>
          <cell r="B3057">
            <v>11.89</v>
          </cell>
        </row>
        <row r="3066">
          <cell r="A3066">
            <v>11752</v>
          </cell>
          <cell r="B3066">
            <v>9.5399999999999991</v>
          </cell>
        </row>
        <row r="3076">
          <cell r="A3076">
            <v>93656</v>
          </cell>
          <cell r="B3076">
            <v>11.89</v>
          </cell>
        </row>
        <row r="3085">
          <cell r="A3085">
            <v>93661</v>
          </cell>
          <cell r="B3085">
            <v>53.71</v>
          </cell>
        </row>
        <row r="3094">
          <cell r="A3094">
            <v>93667</v>
          </cell>
          <cell r="B3094">
            <v>66.010000000000005</v>
          </cell>
        </row>
        <row r="3103">
          <cell r="A3103">
            <v>93668</v>
          </cell>
          <cell r="B3103">
            <v>67.209999999999994</v>
          </cell>
        </row>
        <row r="3112">
          <cell r="A3112">
            <v>93669</v>
          </cell>
          <cell r="B3112">
            <v>69.89</v>
          </cell>
        </row>
        <row r="3121">
          <cell r="A3121">
            <v>93671</v>
          </cell>
          <cell r="B3121">
            <v>73.06</v>
          </cell>
        </row>
        <row r="3130">
          <cell r="A3130">
            <v>93673</v>
          </cell>
          <cell r="B3130">
            <v>83.78</v>
          </cell>
        </row>
        <row r="3139">
          <cell r="A3139">
            <v>101894</v>
          </cell>
          <cell r="B3139">
            <v>137.34</v>
          </cell>
        </row>
        <row r="3148">
          <cell r="A3148">
            <v>101895</v>
          </cell>
          <cell r="B3148">
            <v>383.84</v>
          </cell>
        </row>
        <row r="3157">
          <cell r="A3157">
            <v>7996</v>
          </cell>
          <cell r="B3157">
            <v>149.85</v>
          </cell>
        </row>
        <row r="3167">
          <cell r="A3167">
            <v>9041</v>
          </cell>
          <cell r="B3167">
            <v>114.54</v>
          </cell>
        </row>
        <row r="3177">
          <cell r="A3177">
            <v>101902</v>
          </cell>
          <cell r="B3177">
            <v>150.86000000000001</v>
          </cell>
        </row>
        <row r="3186">
          <cell r="A3186">
            <v>101903</v>
          </cell>
          <cell r="B3186">
            <v>314.18</v>
          </cell>
        </row>
        <row r="3195">
          <cell r="A3195">
            <v>9669</v>
          </cell>
          <cell r="B3195">
            <v>51.62</v>
          </cell>
        </row>
        <row r="3205">
          <cell r="A3205">
            <v>101632</v>
          </cell>
          <cell r="B3205">
            <v>20.6</v>
          </cell>
        </row>
        <row r="3214">
          <cell r="A3214">
            <v>97595</v>
          </cell>
          <cell r="B3214">
            <v>57.56</v>
          </cell>
        </row>
        <row r="3222">
          <cell r="A3222">
            <v>97605</v>
          </cell>
          <cell r="B3222">
            <v>57.8</v>
          </cell>
        </row>
        <row r="3231">
          <cell r="A3231">
            <v>97590</v>
          </cell>
          <cell r="B3231">
            <v>59.29</v>
          </cell>
        </row>
        <row r="3240">
          <cell r="A3240">
            <v>539</v>
          </cell>
          <cell r="B3240">
            <v>149.59</v>
          </cell>
        </row>
        <row r="3252">
          <cell r="A3252">
            <v>97593</v>
          </cell>
          <cell r="B3252">
            <v>82.93</v>
          </cell>
        </row>
        <row r="3261">
          <cell r="A3261">
            <v>97592</v>
          </cell>
          <cell r="B3261">
            <v>38.57</v>
          </cell>
        </row>
        <row r="3269">
          <cell r="A3269">
            <v>9629</v>
          </cell>
          <cell r="B3269">
            <v>199.72</v>
          </cell>
        </row>
        <row r="3280">
          <cell r="A3280">
            <v>97599</v>
          </cell>
          <cell r="B3280">
            <v>32.520000000000003</v>
          </cell>
        </row>
        <row r="3288">
          <cell r="A3288">
            <v>7826</v>
          </cell>
          <cell r="B3288">
            <v>2705.59</v>
          </cell>
        </row>
        <row r="3300">
          <cell r="A3300">
            <v>101880</v>
          </cell>
          <cell r="B3300">
            <v>579.42999999999995</v>
          </cell>
        </row>
        <row r="3309">
          <cell r="A3309">
            <v>101878</v>
          </cell>
          <cell r="B3309">
            <v>470.7</v>
          </cell>
        </row>
        <row r="3317">
          <cell r="A3317">
            <v>101883</v>
          </cell>
          <cell r="B3317">
            <v>479.77</v>
          </cell>
        </row>
        <row r="3326">
          <cell r="A3326">
            <v>101879</v>
          </cell>
          <cell r="B3326">
            <v>503.51</v>
          </cell>
        </row>
        <row r="3336">
          <cell r="A3336">
            <v>89168</v>
          </cell>
          <cell r="B3336">
            <v>69.25</v>
          </cell>
        </row>
        <row r="3345">
          <cell r="A3345">
            <v>89173</v>
          </cell>
          <cell r="B3345">
            <v>27.17</v>
          </cell>
        </row>
        <row r="3353">
          <cell r="A3353">
            <v>89171</v>
          </cell>
          <cell r="B3353">
            <v>40.07</v>
          </cell>
        </row>
        <row r="3361">
          <cell r="A3361">
            <v>89383</v>
          </cell>
          <cell r="B3361">
            <v>4.97</v>
          </cell>
        </row>
        <row r="3372">
          <cell r="A3372">
            <v>89553</v>
          </cell>
          <cell r="B3372">
            <v>4.58</v>
          </cell>
        </row>
        <row r="3383">
          <cell r="A3383">
            <v>89436</v>
          </cell>
          <cell r="B3383">
            <v>5.28</v>
          </cell>
        </row>
        <row r="3394">
          <cell r="A3394">
            <v>89570</v>
          </cell>
          <cell r="B3394">
            <v>10.51</v>
          </cell>
        </row>
        <row r="3405">
          <cell r="A3405">
            <v>89572</v>
          </cell>
          <cell r="B3405">
            <v>6.92</v>
          </cell>
        </row>
        <row r="3416">
          <cell r="A3416">
            <v>89596</v>
          </cell>
          <cell r="B3416">
            <v>9.15</v>
          </cell>
        </row>
        <row r="3427">
          <cell r="A3427">
            <v>88238</v>
          </cell>
          <cell r="B3427">
            <v>13.77</v>
          </cell>
        </row>
        <row r="3440">
          <cell r="A3440">
            <v>88239</v>
          </cell>
          <cell r="B3440">
            <v>14.85</v>
          </cell>
        </row>
        <row r="3453">
          <cell r="A3453">
            <v>100301</v>
          </cell>
          <cell r="B3453">
            <v>15.17</v>
          </cell>
        </row>
        <row r="3466">
          <cell r="A3466">
            <v>88243</v>
          </cell>
          <cell r="B3466">
            <v>16.559999999999999</v>
          </cell>
        </row>
        <row r="3479">
          <cell r="A3479">
            <v>101165</v>
          </cell>
          <cell r="B3479">
            <v>629.30999999999995</v>
          </cell>
        </row>
        <row r="3488">
          <cell r="A3488">
            <v>87519</v>
          </cell>
          <cell r="B3488">
            <v>66.89</v>
          </cell>
        </row>
        <row r="3499">
          <cell r="A3499">
            <v>87511</v>
          </cell>
          <cell r="B3499">
            <v>78.81</v>
          </cell>
        </row>
        <row r="3510">
          <cell r="A3510">
            <v>87495</v>
          </cell>
          <cell r="B3510">
            <v>71.319999999999993</v>
          </cell>
        </row>
        <row r="3521">
          <cell r="A3521">
            <v>87393</v>
          </cell>
          <cell r="B3521">
            <v>3794.7</v>
          </cell>
        </row>
        <row r="3530">
          <cell r="A3530">
            <v>87401</v>
          </cell>
          <cell r="B3530">
            <v>3949.67</v>
          </cell>
        </row>
        <row r="3537">
          <cell r="A3537">
            <v>88627</v>
          </cell>
          <cell r="B3537">
            <v>485.15</v>
          </cell>
        </row>
        <row r="3546">
          <cell r="A3546">
            <v>87367</v>
          </cell>
          <cell r="B3546">
            <v>503.02</v>
          </cell>
        </row>
        <row r="3555">
          <cell r="A3555">
            <v>87369</v>
          </cell>
          <cell r="B3555">
            <v>501.37</v>
          </cell>
        </row>
        <row r="3564">
          <cell r="A3564">
            <v>87292</v>
          </cell>
          <cell r="B3564">
            <v>433.84</v>
          </cell>
        </row>
        <row r="3575">
          <cell r="A3575">
            <v>87294</v>
          </cell>
          <cell r="B3575">
            <v>407.8</v>
          </cell>
        </row>
        <row r="3587">
          <cell r="A3587">
            <v>87313</v>
          </cell>
          <cell r="B3587">
            <v>431.51</v>
          </cell>
        </row>
        <row r="3597">
          <cell r="A3597">
            <v>100475</v>
          </cell>
          <cell r="B3597">
            <v>596.64</v>
          </cell>
        </row>
        <row r="3608">
          <cell r="A3608">
            <v>87372</v>
          </cell>
          <cell r="B3608">
            <v>620.16999999999996</v>
          </cell>
        </row>
        <row r="3616">
          <cell r="A3616">
            <v>87298</v>
          </cell>
          <cell r="B3616">
            <v>545.55999999999995</v>
          </cell>
        </row>
        <row r="3626">
          <cell r="A3626">
            <v>88629</v>
          </cell>
          <cell r="B3626">
            <v>511.78</v>
          </cell>
        </row>
        <row r="3634">
          <cell r="A3634">
            <v>88628</v>
          </cell>
          <cell r="B3634">
            <v>454.51</v>
          </cell>
        </row>
        <row r="3644">
          <cell r="A3644">
            <v>87316</v>
          </cell>
          <cell r="B3644">
            <v>382.12</v>
          </cell>
        </row>
        <row r="3654">
          <cell r="A3654">
            <v>87301</v>
          </cell>
          <cell r="B3654">
            <v>476.69</v>
          </cell>
        </row>
        <row r="3664">
          <cell r="A3664">
            <v>88245</v>
          </cell>
          <cell r="B3664">
            <v>17.7</v>
          </cell>
        </row>
        <row r="3677">
          <cell r="A3677">
            <v>89998</v>
          </cell>
          <cell r="B3677">
            <v>12.4</v>
          </cell>
        </row>
        <row r="3685">
          <cell r="A3685">
            <v>95944</v>
          </cell>
          <cell r="B3685">
            <v>19.59</v>
          </cell>
        </row>
        <row r="3695">
          <cell r="A3695">
            <v>95945</v>
          </cell>
          <cell r="B3695">
            <v>17.39</v>
          </cell>
        </row>
        <row r="3705">
          <cell r="A3705">
            <v>92769</v>
          </cell>
          <cell r="B3705">
            <v>15.07</v>
          </cell>
        </row>
        <row r="3715">
          <cell r="A3715">
            <v>92770</v>
          </cell>
          <cell r="B3715">
            <v>14.88</v>
          </cell>
        </row>
        <row r="3725">
          <cell r="A3725">
            <v>92768</v>
          </cell>
          <cell r="B3725">
            <v>14.89</v>
          </cell>
        </row>
        <row r="3735">
          <cell r="A3735">
            <v>92783</v>
          </cell>
          <cell r="B3735">
            <v>17.78</v>
          </cell>
        </row>
        <row r="3745">
          <cell r="A3745">
            <v>92784</v>
          </cell>
          <cell r="B3745">
            <v>16.260000000000002</v>
          </cell>
        </row>
        <row r="3755">
          <cell r="A3755">
            <v>92762</v>
          </cell>
          <cell r="B3755">
            <v>13.37</v>
          </cell>
        </row>
        <row r="3765">
          <cell r="A3765">
            <v>92763</v>
          </cell>
          <cell r="B3765">
            <v>12.07</v>
          </cell>
        </row>
        <row r="3775">
          <cell r="A3775">
            <v>92764</v>
          </cell>
          <cell r="B3775">
            <v>11.72</v>
          </cell>
        </row>
        <row r="3785">
          <cell r="A3785">
            <v>92765</v>
          </cell>
          <cell r="B3785">
            <v>13.45</v>
          </cell>
        </row>
        <row r="3795">
          <cell r="A3795">
            <v>92766</v>
          </cell>
          <cell r="B3795">
            <v>13.27</v>
          </cell>
        </row>
        <row r="3804">
          <cell r="A3804">
            <v>92760</v>
          </cell>
          <cell r="B3804">
            <v>15.83</v>
          </cell>
        </row>
        <row r="3814">
          <cell r="A3814">
            <v>92761</v>
          </cell>
          <cell r="B3814">
            <v>15.46</v>
          </cell>
        </row>
        <row r="3824">
          <cell r="A3824">
            <v>92759</v>
          </cell>
          <cell r="B3824">
            <v>15.85</v>
          </cell>
        </row>
        <row r="3834">
          <cell r="A3834">
            <v>88247</v>
          </cell>
          <cell r="B3834">
            <v>14.01</v>
          </cell>
        </row>
        <row r="3847">
          <cell r="A3847">
            <v>88248</v>
          </cell>
          <cell r="B3847">
            <v>13.51</v>
          </cell>
        </row>
        <row r="3860">
          <cell r="A3860">
            <v>88251</v>
          </cell>
          <cell r="B3860">
            <v>14.41</v>
          </cell>
        </row>
        <row r="3873">
          <cell r="A3873">
            <v>88256</v>
          </cell>
          <cell r="B3873">
            <v>20.73</v>
          </cell>
        </row>
        <row r="3886">
          <cell r="A3886">
            <v>1903</v>
          </cell>
          <cell r="B3886">
            <v>426.98</v>
          </cell>
        </row>
        <row r="3895">
          <cell r="A3895">
            <v>140</v>
          </cell>
          <cell r="B3895">
            <v>12.98</v>
          </cell>
        </row>
        <row r="3908">
          <cell r="A3908">
            <v>141</v>
          </cell>
          <cell r="B3908">
            <v>12.15</v>
          </cell>
        </row>
        <row r="3921">
          <cell r="A3921">
            <v>86934</v>
          </cell>
          <cell r="B3921">
            <v>338.2</v>
          </cell>
        </row>
        <row r="3930">
          <cell r="A3930">
            <v>86894</v>
          </cell>
          <cell r="B3930">
            <v>259.45999999999998</v>
          </cell>
        </row>
        <row r="3942">
          <cell r="A3942">
            <v>88831</v>
          </cell>
          <cell r="B3942">
            <v>0.38</v>
          </cell>
        </row>
        <row r="3949">
          <cell r="A3949">
            <v>88830</v>
          </cell>
          <cell r="B3949">
            <v>1.65</v>
          </cell>
        </row>
        <row r="3958">
          <cell r="A3958">
            <v>88826</v>
          </cell>
          <cell r="B3958">
            <v>0.34</v>
          </cell>
        </row>
        <row r="3964">
          <cell r="A3964">
            <v>88827</v>
          </cell>
          <cell r="B3964">
            <v>0.04</v>
          </cell>
        </row>
        <row r="3970">
          <cell r="A3970">
            <v>88828</v>
          </cell>
          <cell r="B3970">
            <v>0.32</v>
          </cell>
        </row>
        <row r="3976">
          <cell r="A3976">
            <v>88829</v>
          </cell>
          <cell r="B3976">
            <v>0.95</v>
          </cell>
        </row>
        <row r="3982">
          <cell r="A3982">
            <v>89226</v>
          </cell>
          <cell r="B3982">
            <v>1.55</v>
          </cell>
        </row>
        <row r="3989">
          <cell r="A3989">
            <v>89225</v>
          </cell>
          <cell r="B3989">
            <v>4.75</v>
          </cell>
        </row>
        <row r="3998">
          <cell r="A3998">
            <v>89221</v>
          </cell>
          <cell r="B3998">
            <v>1.39</v>
          </cell>
        </row>
        <row r="4004">
          <cell r="A4004">
            <v>89222</v>
          </cell>
          <cell r="B4004">
            <v>0.16</v>
          </cell>
        </row>
        <row r="4010">
          <cell r="A4010">
            <v>89223</v>
          </cell>
          <cell r="B4010">
            <v>1.3</v>
          </cell>
        </row>
        <row r="4016">
          <cell r="A4016">
            <v>89224</v>
          </cell>
          <cell r="B4016">
            <v>1.9</v>
          </cell>
        </row>
        <row r="4022">
          <cell r="A4022">
            <v>92981</v>
          </cell>
          <cell r="B4022">
            <v>16.47</v>
          </cell>
        </row>
        <row r="4031">
          <cell r="A4031">
            <v>97886</v>
          </cell>
          <cell r="B4031">
            <v>140.93</v>
          </cell>
        </row>
        <row r="4043">
          <cell r="A4043">
            <v>97906</v>
          </cell>
          <cell r="B4043">
            <v>338.39</v>
          </cell>
        </row>
        <row r="4058">
          <cell r="A4058">
            <v>91937</v>
          </cell>
          <cell r="B4058">
            <v>8.64</v>
          </cell>
        </row>
        <row r="4066">
          <cell r="A4066">
            <v>88260</v>
          </cell>
          <cell r="B4066">
            <v>17.7</v>
          </cell>
        </row>
        <row r="4079">
          <cell r="A4079">
            <v>5903</v>
          </cell>
          <cell r="B4079">
            <v>39.29</v>
          </cell>
        </row>
        <row r="4088">
          <cell r="A4088">
            <v>5901</v>
          </cell>
          <cell r="B4088">
            <v>208.43</v>
          </cell>
        </row>
        <row r="4099">
          <cell r="A4099">
            <v>91396</v>
          </cell>
          <cell r="B4099">
            <v>15.59</v>
          </cell>
        </row>
        <row r="4106">
          <cell r="A4106">
            <v>91398</v>
          </cell>
          <cell r="B4106">
            <v>1.26</v>
          </cell>
        </row>
        <row r="4113">
          <cell r="A4113">
            <v>91397</v>
          </cell>
          <cell r="B4113">
            <v>3.27</v>
          </cell>
        </row>
        <row r="4120">
          <cell r="A4120">
            <v>5763</v>
          </cell>
          <cell r="B4120">
            <v>29.25</v>
          </cell>
        </row>
        <row r="4127">
          <cell r="A4127">
            <v>53831</v>
          </cell>
          <cell r="B4127">
            <v>139.88999999999999</v>
          </cell>
        </row>
        <row r="4133">
          <cell r="A4133">
            <v>88261</v>
          </cell>
          <cell r="B4133">
            <v>16.84</v>
          </cell>
        </row>
        <row r="4146">
          <cell r="A4146">
            <v>88262</v>
          </cell>
          <cell r="B4146">
            <v>17.600000000000001</v>
          </cell>
        </row>
        <row r="4159">
          <cell r="A4159">
            <v>87903</v>
          </cell>
          <cell r="B4159">
            <v>8.35</v>
          </cell>
        </row>
        <row r="4167">
          <cell r="A4167">
            <v>87877</v>
          </cell>
          <cell r="B4167">
            <v>6.48</v>
          </cell>
        </row>
        <row r="4175">
          <cell r="A4175">
            <v>90467</v>
          </cell>
          <cell r="B4175">
            <v>14.32</v>
          </cell>
        </row>
        <row r="4183">
          <cell r="A4183">
            <v>90466</v>
          </cell>
          <cell r="B4183">
            <v>9.0299999999999994</v>
          </cell>
        </row>
        <row r="4191">
          <cell r="A4191">
            <v>91189</v>
          </cell>
          <cell r="B4191">
            <v>36.840000000000003</v>
          </cell>
        </row>
        <row r="4200">
          <cell r="A4200">
            <v>91192</v>
          </cell>
          <cell r="B4200">
            <v>4.07</v>
          </cell>
        </row>
        <row r="4208">
          <cell r="A4208">
            <v>91190</v>
          </cell>
          <cell r="B4208">
            <v>3.48</v>
          </cell>
        </row>
        <row r="4216">
          <cell r="A4216">
            <v>91191</v>
          </cell>
          <cell r="B4216">
            <v>3.69</v>
          </cell>
        </row>
        <row r="4224">
          <cell r="A4224">
            <v>100860</v>
          </cell>
          <cell r="B4224">
            <v>69.55</v>
          </cell>
        </row>
        <row r="4233">
          <cell r="A4233">
            <v>91534</v>
          </cell>
          <cell r="B4233">
            <v>22.37</v>
          </cell>
        </row>
        <row r="4241">
          <cell r="A4241">
            <v>91533</v>
          </cell>
          <cell r="B4241">
            <v>28.96</v>
          </cell>
        </row>
        <row r="4251">
          <cell r="A4251">
            <v>91529</v>
          </cell>
          <cell r="B4251">
            <v>0.68</v>
          </cell>
        </row>
        <row r="4257">
          <cell r="A4257">
            <v>91530</v>
          </cell>
          <cell r="B4257">
            <v>0.09</v>
          </cell>
        </row>
        <row r="4263">
          <cell r="A4263">
            <v>91531</v>
          </cell>
          <cell r="B4263">
            <v>0.85</v>
          </cell>
        </row>
        <row r="4269">
          <cell r="A4269">
            <v>91532</v>
          </cell>
          <cell r="B4269">
            <v>5.74</v>
          </cell>
        </row>
        <row r="4275">
          <cell r="A4275">
            <v>96304</v>
          </cell>
          <cell r="B4275">
            <v>0.14000000000000001</v>
          </cell>
        </row>
        <row r="4281">
          <cell r="A4281">
            <v>96305</v>
          </cell>
          <cell r="B4281">
            <v>0.02</v>
          </cell>
        </row>
        <row r="4287">
          <cell r="A4287">
            <v>96306</v>
          </cell>
          <cell r="B4287">
            <v>0.18</v>
          </cell>
        </row>
        <row r="4293">
          <cell r="A4293">
            <v>96309</v>
          </cell>
          <cell r="B4293">
            <v>1.3</v>
          </cell>
        </row>
        <row r="4302">
          <cell r="A4302">
            <v>96307</v>
          </cell>
          <cell r="B4302">
            <v>0.96</v>
          </cell>
        </row>
        <row r="4308">
          <cell r="A4308">
            <v>92723</v>
          </cell>
          <cell r="B4308">
            <v>465.57</v>
          </cell>
        </row>
        <row r="4319">
          <cell r="A4319">
            <v>94970</v>
          </cell>
          <cell r="B4319">
            <v>365.75</v>
          </cell>
        </row>
        <row r="4331">
          <cell r="A4331">
            <v>94974</v>
          </cell>
          <cell r="B4331">
            <v>379.32</v>
          </cell>
        </row>
        <row r="4340">
          <cell r="A4340">
            <v>94968</v>
          </cell>
          <cell r="B4340">
            <v>291.2</v>
          </cell>
        </row>
        <row r="4352">
          <cell r="A4352">
            <v>95805</v>
          </cell>
          <cell r="B4352">
            <v>19.05</v>
          </cell>
        </row>
        <row r="4361">
          <cell r="A4361">
            <v>95811</v>
          </cell>
          <cell r="B4361">
            <v>13.59</v>
          </cell>
        </row>
        <row r="4369">
          <cell r="A4369">
            <v>91285</v>
          </cell>
          <cell r="B4369">
            <v>0.93</v>
          </cell>
        </row>
        <row r="4376">
          <cell r="A4376">
            <v>91283</v>
          </cell>
          <cell r="B4376">
            <v>20.92</v>
          </cell>
        </row>
        <row r="4385">
          <cell r="A4385">
            <v>91279</v>
          </cell>
          <cell r="B4385">
            <v>0.84</v>
          </cell>
        </row>
        <row r="4392">
          <cell r="A4392">
            <v>91280</v>
          </cell>
          <cell r="B4392">
            <v>0.09</v>
          </cell>
        </row>
        <row r="4398">
          <cell r="A4398">
            <v>91281</v>
          </cell>
          <cell r="B4398">
            <v>1.05</v>
          </cell>
        </row>
        <row r="4405">
          <cell r="A4405">
            <v>91282</v>
          </cell>
          <cell r="B4405">
            <v>18.940000000000001</v>
          </cell>
        </row>
        <row r="4411">
          <cell r="A4411">
            <v>92794</v>
          </cell>
          <cell r="B4411">
            <v>12.5</v>
          </cell>
        </row>
        <row r="4419">
          <cell r="A4419">
            <v>92795</v>
          </cell>
          <cell r="B4419">
            <v>10.75</v>
          </cell>
        </row>
        <row r="4427">
          <cell r="A4427">
            <v>92796</v>
          </cell>
          <cell r="B4427">
            <v>10.68</v>
          </cell>
        </row>
        <row r="4434">
          <cell r="A4434">
            <v>92797</v>
          </cell>
          <cell r="B4434">
            <v>12.6</v>
          </cell>
        </row>
        <row r="4441">
          <cell r="A4441">
            <v>92798</v>
          </cell>
          <cell r="B4441">
            <v>12.58</v>
          </cell>
        </row>
        <row r="4448">
          <cell r="A4448">
            <v>92792</v>
          </cell>
          <cell r="B4448">
            <v>13.28</v>
          </cell>
        </row>
        <row r="4456">
          <cell r="A4456">
            <v>92801</v>
          </cell>
          <cell r="B4456">
            <v>13.06</v>
          </cell>
        </row>
        <row r="4464">
          <cell r="A4464">
            <v>92793</v>
          </cell>
          <cell r="B4464">
            <v>13.43</v>
          </cell>
        </row>
        <row r="4472">
          <cell r="A4472">
            <v>92802</v>
          </cell>
          <cell r="B4472">
            <v>13.31</v>
          </cell>
        </row>
        <row r="4480">
          <cell r="A4480">
            <v>92799</v>
          </cell>
          <cell r="B4480">
            <v>13.01</v>
          </cell>
        </row>
        <row r="4488">
          <cell r="A4488">
            <v>92791</v>
          </cell>
          <cell r="B4488">
            <v>12.68</v>
          </cell>
        </row>
        <row r="4496">
          <cell r="A4496">
            <v>92800</v>
          </cell>
          <cell r="B4496">
            <v>12.31</v>
          </cell>
        </row>
        <row r="4504">
          <cell r="A4504">
            <v>86900</v>
          </cell>
          <cell r="B4504">
            <v>136.82</v>
          </cell>
        </row>
        <row r="4513">
          <cell r="A4513">
            <v>95308</v>
          </cell>
          <cell r="B4513">
            <v>7.0000000000000007E-2</v>
          </cell>
        </row>
        <row r="4519">
          <cell r="A4519">
            <v>95309</v>
          </cell>
          <cell r="B4519">
            <v>0.1</v>
          </cell>
        </row>
        <row r="4525">
          <cell r="A4525">
            <v>100291</v>
          </cell>
          <cell r="B4525">
            <v>0.09</v>
          </cell>
        </row>
        <row r="4531">
          <cell r="A4531">
            <v>95313</v>
          </cell>
          <cell r="B4531">
            <v>0.09</v>
          </cell>
        </row>
        <row r="4537">
          <cell r="A4537">
            <v>95314</v>
          </cell>
          <cell r="B4537">
            <v>0.1</v>
          </cell>
        </row>
        <row r="4543">
          <cell r="A4543">
            <v>95316</v>
          </cell>
          <cell r="B4543">
            <v>0.24</v>
          </cell>
        </row>
        <row r="4549">
          <cell r="A4549">
            <v>95317</v>
          </cell>
          <cell r="B4549">
            <v>0.11</v>
          </cell>
        </row>
        <row r="4555">
          <cell r="A4555">
            <v>95320</v>
          </cell>
          <cell r="B4555">
            <v>7.0000000000000007E-2</v>
          </cell>
        </row>
        <row r="4561">
          <cell r="A4561">
            <v>95324</v>
          </cell>
          <cell r="B4561">
            <v>0.16</v>
          </cell>
        </row>
        <row r="4567">
          <cell r="A4567">
            <v>95328</v>
          </cell>
          <cell r="B4567">
            <v>0.1</v>
          </cell>
        </row>
        <row r="4573">
          <cell r="A4573">
            <v>95329</v>
          </cell>
          <cell r="B4573">
            <v>0.12</v>
          </cell>
        </row>
        <row r="4579">
          <cell r="A4579">
            <v>95330</v>
          </cell>
          <cell r="B4579">
            <v>0.1</v>
          </cell>
        </row>
        <row r="4585">
          <cell r="A4585">
            <v>95332</v>
          </cell>
          <cell r="B4585">
            <v>0.34</v>
          </cell>
        </row>
        <row r="4591">
          <cell r="A4591">
            <v>95335</v>
          </cell>
          <cell r="B4591">
            <v>0.16</v>
          </cell>
        </row>
        <row r="4597">
          <cell r="A4597">
            <v>95403</v>
          </cell>
          <cell r="B4597">
            <v>0.78</v>
          </cell>
        </row>
        <row r="4603">
          <cell r="A4603">
            <v>95338</v>
          </cell>
          <cell r="B4603">
            <v>0.19</v>
          </cell>
        </row>
        <row r="4609">
          <cell r="A4609">
            <v>95390</v>
          </cell>
          <cell r="B4609">
            <v>0.04</v>
          </cell>
        </row>
        <row r="4615">
          <cell r="A4615">
            <v>95341</v>
          </cell>
          <cell r="B4615">
            <v>0.15</v>
          </cell>
        </row>
        <row r="4621">
          <cell r="A4621">
            <v>95405</v>
          </cell>
          <cell r="B4621">
            <v>0.31</v>
          </cell>
        </row>
        <row r="4627">
          <cell r="A4627">
            <v>95344</v>
          </cell>
          <cell r="B4627">
            <v>0.11</v>
          </cell>
        </row>
        <row r="4633">
          <cell r="A4633">
            <v>95347</v>
          </cell>
          <cell r="B4633">
            <v>0.05</v>
          </cell>
        </row>
        <row r="4639">
          <cell r="A4639">
            <v>95351</v>
          </cell>
          <cell r="B4639">
            <v>0.2</v>
          </cell>
        </row>
        <row r="4645">
          <cell r="A4645">
            <v>95389</v>
          </cell>
          <cell r="B4645">
            <v>7.0000000000000007E-2</v>
          </cell>
        </row>
        <row r="4651">
          <cell r="A4651">
            <v>95357</v>
          </cell>
          <cell r="B4651">
            <v>0.15</v>
          </cell>
        </row>
        <row r="4657">
          <cell r="A4657">
            <v>95358</v>
          </cell>
          <cell r="B4657">
            <v>0.18</v>
          </cell>
        </row>
        <row r="4663">
          <cell r="A4663">
            <v>95361</v>
          </cell>
          <cell r="B4663">
            <v>0.09</v>
          </cell>
        </row>
        <row r="4669">
          <cell r="A4669">
            <v>95360</v>
          </cell>
          <cell r="B4669">
            <v>0.14000000000000001</v>
          </cell>
        </row>
        <row r="4675">
          <cell r="A4675">
            <v>95371</v>
          </cell>
          <cell r="B4675">
            <v>0.19</v>
          </cell>
        </row>
        <row r="4681">
          <cell r="A4681">
            <v>95372</v>
          </cell>
          <cell r="B4681">
            <v>0.13</v>
          </cell>
        </row>
        <row r="4687">
          <cell r="A4687">
            <v>95377</v>
          </cell>
          <cell r="B4687">
            <v>0.1</v>
          </cell>
        </row>
        <row r="4693">
          <cell r="A4693">
            <v>95378</v>
          </cell>
          <cell r="B4693">
            <v>0.13</v>
          </cell>
        </row>
        <row r="4699">
          <cell r="A4699">
            <v>95385</v>
          </cell>
          <cell r="B4699">
            <v>0.12</v>
          </cell>
        </row>
        <row r="4705">
          <cell r="A4705">
            <v>95388</v>
          </cell>
          <cell r="B4705">
            <v>0.02</v>
          </cell>
        </row>
        <row r="4711">
          <cell r="A4711">
            <v>91911</v>
          </cell>
          <cell r="B4711">
            <v>9.4700000000000006</v>
          </cell>
        </row>
        <row r="4719">
          <cell r="A4719">
            <v>91890</v>
          </cell>
          <cell r="B4719">
            <v>7.75</v>
          </cell>
        </row>
        <row r="4727">
          <cell r="A4727">
            <v>89748</v>
          </cell>
          <cell r="B4727">
            <v>31.12</v>
          </cell>
        </row>
        <row r="4737">
          <cell r="A4737">
            <v>89807</v>
          </cell>
          <cell r="B4737">
            <v>22.37</v>
          </cell>
        </row>
        <row r="4747">
          <cell r="A4747">
            <v>124</v>
          </cell>
          <cell r="B4747">
            <v>379.46</v>
          </cell>
        </row>
        <row r="4758">
          <cell r="A4758">
            <v>95</v>
          </cell>
          <cell r="B4758">
            <v>417.22</v>
          </cell>
        </row>
        <row r="4765">
          <cell r="A4765">
            <v>127</v>
          </cell>
          <cell r="B4765">
            <v>423.74</v>
          </cell>
        </row>
        <row r="4773">
          <cell r="A4773">
            <v>101891</v>
          </cell>
          <cell r="B4773">
            <v>24.43</v>
          </cell>
        </row>
        <row r="4782">
          <cell r="A4782">
            <v>88264</v>
          </cell>
          <cell r="B4782">
            <v>17.940000000000001</v>
          </cell>
        </row>
        <row r="4795">
          <cell r="A4795">
            <v>91862</v>
          </cell>
          <cell r="B4795">
            <v>6.99</v>
          </cell>
        </row>
        <row r="4804">
          <cell r="A4804">
            <v>91870</v>
          </cell>
          <cell r="B4804">
            <v>7.47</v>
          </cell>
        </row>
        <row r="4812">
          <cell r="A4812">
            <v>91863</v>
          </cell>
          <cell r="B4812">
            <v>8.17</v>
          </cell>
        </row>
        <row r="4821">
          <cell r="A4821">
            <v>91871</v>
          </cell>
          <cell r="B4821">
            <v>8.69</v>
          </cell>
        </row>
        <row r="4829">
          <cell r="A4829">
            <v>87777</v>
          </cell>
          <cell r="B4829">
            <v>43.52</v>
          </cell>
        </row>
        <row r="4838">
          <cell r="A4838">
            <v>87531</v>
          </cell>
          <cell r="B4838">
            <v>26.14</v>
          </cell>
        </row>
        <row r="4846">
          <cell r="A4846">
            <v>87527</v>
          </cell>
          <cell r="B4846">
            <v>29.54</v>
          </cell>
        </row>
        <row r="4854">
          <cell r="A4854">
            <v>88267</v>
          </cell>
          <cell r="B4854">
            <v>17.309999999999999</v>
          </cell>
        </row>
        <row r="4867">
          <cell r="A4867">
            <v>86884</v>
          </cell>
          <cell r="B4867">
            <v>7.64</v>
          </cell>
        </row>
        <row r="4876">
          <cell r="A4876">
            <v>10555</v>
          </cell>
          <cell r="B4876">
            <v>2.8</v>
          </cell>
        </row>
        <row r="4897">
          <cell r="A4897">
            <v>10592</v>
          </cell>
          <cell r="B4897">
            <v>2.84</v>
          </cell>
        </row>
        <row r="4920">
          <cell r="A4920">
            <v>10551</v>
          </cell>
          <cell r="B4920">
            <v>3.94</v>
          </cell>
        </row>
        <row r="4945">
          <cell r="A4945">
            <v>10552</v>
          </cell>
          <cell r="B4945">
            <v>5.04</v>
          </cell>
        </row>
        <row r="4968">
          <cell r="A4968">
            <v>10554</v>
          </cell>
          <cell r="B4968">
            <v>4.41</v>
          </cell>
        </row>
        <row r="4994">
          <cell r="A4994">
            <v>10550</v>
          </cell>
          <cell r="B4994">
            <v>4.8899999999999997</v>
          </cell>
        </row>
        <row r="5024">
          <cell r="A5024">
            <v>10549</v>
          </cell>
          <cell r="B5024">
            <v>4.72</v>
          </cell>
        </row>
        <row r="5047">
          <cell r="A5047">
            <v>92272</v>
          </cell>
          <cell r="B5047">
            <v>24.84</v>
          </cell>
        </row>
        <row r="5059">
          <cell r="A5059">
            <v>92273</v>
          </cell>
          <cell r="B5059">
            <v>11.34</v>
          </cell>
        </row>
        <row r="5070">
          <cell r="A5070">
            <v>101969</v>
          </cell>
          <cell r="B5070">
            <v>116.77</v>
          </cell>
        </row>
        <row r="5084">
          <cell r="A5084">
            <v>92267</v>
          </cell>
          <cell r="B5084">
            <v>36.33</v>
          </cell>
        </row>
        <row r="5094">
          <cell r="A5094">
            <v>92263</v>
          </cell>
          <cell r="B5094">
            <v>115.46</v>
          </cell>
        </row>
        <row r="5107">
          <cell r="A5107">
            <v>92270</v>
          </cell>
          <cell r="B5107">
            <v>125.79</v>
          </cell>
        </row>
        <row r="5119">
          <cell r="A5119">
            <v>92265</v>
          </cell>
          <cell r="B5119">
            <v>83.56</v>
          </cell>
        </row>
        <row r="5132">
          <cell r="A5132">
            <v>96533</v>
          </cell>
          <cell r="B5132">
            <v>83.12</v>
          </cell>
        </row>
        <row r="5147">
          <cell r="A5147">
            <v>96536</v>
          </cell>
          <cell r="B5147">
            <v>55.07</v>
          </cell>
        </row>
        <row r="5162">
          <cell r="A5162">
            <v>91305</v>
          </cell>
          <cell r="B5162">
            <v>64.69</v>
          </cell>
        </row>
        <row r="5170">
          <cell r="A5170">
            <v>91186</v>
          </cell>
          <cell r="B5170">
            <v>3.87</v>
          </cell>
        </row>
        <row r="5179">
          <cell r="A5179">
            <v>91187</v>
          </cell>
          <cell r="B5179">
            <v>4.49</v>
          </cell>
        </row>
        <row r="5188">
          <cell r="A5188">
            <v>91185</v>
          </cell>
          <cell r="B5188">
            <v>4.71</v>
          </cell>
        </row>
        <row r="5197">
          <cell r="A5197">
            <v>91170</v>
          </cell>
          <cell r="B5197">
            <v>2.29</v>
          </cell>
        </row>
        <row r="5205">
          <cell r="A5205">
            <v>91173</v>
          </cell>
          <cell r="B5205">
            <v>1.1499999999999999</v>
          </cell>
        </row>
        <row r="5213">
          <cell r="A5213">
            <v>90437</v>
          </cell>
          <cell r="B5213">
            <v>23.29</v>
          </cell>
        </row>
        <row r="5220">
          <cell r="A5220">
            <v>90438</v>
          </cell>
          <cell r="B5220">
            <v>33.380000000000003</v>
          </cell>
        </row>
        <row r="5227">
          <cell r="A5227">
            <v>90436</v>
          </cell>
          <cell r="B5227">
            <v>9.59</v>
          </cell>
        </row>
        <row r="5234">
          <cell r="A5234">
            <v>90439</v>
          </cell>
          <cell r="B5234">
            <v>48.15</v>
          </cell>
        </row>
        <row r="5243">
          <cell r="A5243">
            <v>90279</v>
          </cell>
          <cell r="B5243">
            <v>395.54</v>
          </cell>
        </row>
        <row r="5255">
          <cell r="A5255">
            <v>89995</v>
          </cell>
          <cell r="B5255">
            <v>675.65</v>
          </cell>
        </row>
        <row r="5263">
          <cell r="A5263">
            <v>93282</v>
          </cell>
          <cell r="B5263">
            <v>20.29</v>
          </cell>
        </row>
        <row r="5271">
          <cell r="A5271">
            <v>93281</v>
          </cell>
          <cell r="B5271">
            <v>21.16</v>
          </cell>
        </row>
        <row r="5281">
          <cell r="A5281">
            <v>93277</v>
          </cell>
          <cell r="B5281">
            <v>0.3</v>
          </cell>
        </row>
        <row r="5287">
          <cell r="A5287">
            <v>93278</v>
          </cell>
          <cell r="B5287">
            <v>0.03</v>
          </cell>
        </row>
        <row r="5293">
          <cell r="A5293">
            <v>93279</v>
          </cell>
          <cell r="B5293">
            <v>0.28000000000000003</v>
          </cell>
        </row>
        <row r="5299">
          <cell r="A5299">
            <v>93280</v>
          </cell>
          <cell r="B5299">
            <v>0.59</v>
          </cell>
        </row>
        <row r="5305">
          <cell r="A5305">
            <v>5928</v>
          </cell>
          <cell r="B5305">
            <v>174.64</v>
          </cell>
        </row>
        <row r="5316">
          <cell r="A5316">
            <v>89259</v>
          </cell>
          <cell r="B5316">
            <v>12.01</v>
          </cell>
        </row>
        <row r="5323">
          <cell r="A5323">
            <v>91466</v>
          </cell>
          <cell r="B5323">
            <v>0.97</v>
          </cell>
        </row>
        <row r="5330">
          <cell r="A5330">
            <v>89260</v>
          </cell>
          <cell r="B5330">
            <v>2.5099999999999998</v>
          </cell>
        </row>
        <row r="5337">
          <cell r="A5337">
            <v>89262</v>
          </cell>
          <cell r="B5337">
            <v>22.52</v>
          </cell>
        </row>
        <row r="5344">
          <cell r="A5344">
            <v>91467</v>
          </cell>
          <cell r="B5344">
            <v>114.97</v>
          </cell>
        </row>
        <row r="5350">
          <cell r="A5350">
            <v>88270</v>
          </cell>
          <cell r="B5350">
            <v>17.79</v>
          </cell>
        </row>
        <row r="5363">
          <cell r="A5363">
            <v>96372</v>
          </cell>
          <cell r="B5363">
            <v>30.71</v>
          </cell>
        </row>
        <row r="5371">
          <cell r="A5371">
            <v>91978</v>
          </cell>
          <cell r="B5371">
            <v>31.07</v>
          </cell>
        </row>
        <row r="5379">
          <cell r="A5379">
            <v>91954</v>
          </cell>
          <cell r="B5379">
            <v>18.59</v>
          </cell>
        </row>
        <row r="5387">
          <cell r="A5387">
            <v>92023</v>
          </cell>
          <cell r="B5387">
            <v>36.01</v>
          </cell>
        </row>
        <row r="5394">
          <cell r="A5394">
            <v>92022</v>
          </cell>
          <cell r="B5394">
            <v>29.46</v>
          </cell>
        </row>
        <row r="5403">
          <cell r="A5403">
            <v>92025</v>
          </cell>
          <cell r="B5403">
            <v>51.59</v>
          </cell>
        </row>
        <row r="5410">
          <cell r="A5410">
            <v>92024</v>
          </cell>
          <cell r="B5410">
            <v>45.04</v>
          </cell>
        </row>
        <row r="5419">
          <cell r="A5419">
            <v>91952</v>
          </cell>
          <cell r="B5419">
            <v>13.91</v>
          </cell>
        </row>
        <row r="5427">
          <cell r="A5427">
            <v>91958</v>
          </cell>
          <cell r="B5427">
            <v>25.91</v>
          </cell>
        </row>
        <row r="5435">
          <cell r="A5435">
            <v>91966</v>
          </cell>
          <cell r="B5435">
            <v>37.909999999999997</v>
          </cell>
        </row>
        <row r="5443">
          <cell r="A5443">
            <v>94559</v>
          </cell>
          <cell r="B5443">
            <v>601.69000000000005</v>
          </cell>
        </row>
        <row r="5452">
          <cell r="A5452">
            <v>88441</v>
          </cell>
          <cell r="B5452">
            <v>17.22</v>
          </cell>
        </row>
        <row r="5465">
          <cell r="A5465">
            <v>89810</v>
          </cell>
          <cell r="B5465">
            <v>15</v>
          </cell>
        </row>
        <row r="5475">
          <cell r="A5475">
            <v>89851</v>
          </cell>
          <cell r="B5475">
            <v>18.7</v>
          </cell>
        </row>
        <row r="5485">
          <cell r="A5485">
            <v>89855</v>
          </cell>
          <cell r="B5485">
            <v>71.66</v>
          </cell>
        </row>
        <row r="5495">
          <cell r="A5495">
            <v>89806</v>
          </cell>
          <cell r="B5495">
            <v>12.05</v>
          </cell>
        </row>
        <row r="5505">
          <cell r="A5505">
            <v>89739</v>
          </cell>
          <cell r="B5505">
            <v>15.43</v>
          </cell>
        </row>
        <row r="5515">
          <cell r="A5515">
            <v>89414</v>
          </cell>
          <cell r="B5515">
            <v>8.92</v>
          </cell>
        </row>
        <row r="5526">
          <cell r="A5526">
            <v>89498</v>
          </cell>
          <cell r="B5526">
            <v>10.56</v>
          </cell>
        </row>
        <row r="5537">
          <cell r="A5537">
            <v>89502</v>
          </cell>
          <cell r="B5537">
            <v>13.22</v>
          </cell>
        </row>
        <row r="5548">
          <cell r="A5548">
            <v>89366</v>
          </cell>
          <cell r="B5548">
            <v>12.9</v>
          </cell>
        </row>
        <row r="5559">
          <cell r="A5559">
            <v>89481</v>
          </cell>
          <cell r="B5559">
            <v>3.51</v>
          </cell>
        </row>
        <row r="5570">
          <cell r="A5570">
            <v>89408</v>
          </cell>
          <cell r="B5570">
            <v>4.46</v>
          </cell>
        </row>
        <row r="5581">
          <cell r="A5581">
            <v>89362</v>
          </cell>
          <cell r="B5581">
            <v>6.35</v>
          </cell>
        </row>
        <row r="5592">
          <cell r="A5592">
            <v>89492</v>
          </cell>
          <cell r="B5592">
            <v>5.68</v>
          </cell>
        </row>
        <row r="5603">
          <cell r="A5603">
            <v>89413</v>
          </cell>
          <cell r="B5603">
            <v>6.76</v>
          </cell>
        </row>
        <row r="5614">
          <cell r="A5614">
            <v>89834</v>
          </cell>
          <cell r="B5614">
            <v>32.04</v>
          </cell>
        </row>
        <row r="5624">
          <cell r="A5624">
            <v>89861</v>
          </cell>
          <cell r="B5624">
            <v>36.97</v>
          </cell>
        </row>
        <row r="5634">
          <cell r="A5634">
            <v>89783</v>
          </cell>
          <cell r="B5634">
            <v>9.4700000000000006</v>
          </cell>
        </row>
        <row r="5645">
          <cell r="A5645">
            <v>89830</v>
          </cell>
          <cell r="B5645">
            <v>24.09</v>
          </cell>
        </row>
        <row r="5655">
          <cell r="A5655">
            <v>89970</v>
          </cell>
          <cell r="B5655">
            <v>39.67</v>
          </cell>
        </row>
        <row r="5663">
          <cell r="A5663">
            <v>92874</v>
          </cell>
          <cell r="B5663">
            <v>23.74</v>
          </cell>
        </row>
        <row r="5673">
          <cell r="A5673">
            <v>95240</v>
          </cell>
          <cell r="B5673">
            <v>13.38</v>
          </cell>
        </row>
        <row r="5681">
          <cell r="A5681">
            <v>86943</v>
          </cell>
          <cell r="B5681">
            <v>189.61</v>
          </cell>
        </row>
        <row r="5691">
          <cell r="A5691">
            <v>97586</v>
          </cell>
          <cell r="B5691">
            <v>86.89</v>
          </cell>
        </row>
        <row r="5699">
          <cell r="A5699">
            <v>95753</v>
          </cell>
          <cell r="B5699">
            <v>5.2</v>
          </cell>
        </row>
        <row r="5707">
          <cell r="A5707">
            <v>95754</v>
          </cell>
          <cell r="B5707">
            <v>6.44</v>
          </cell>
        </row>
        <row r="5715">
          <cell r="A5715">
            <v>95755</v>
          </cell>
          <cell r="B5715">
            <v>9.42</v>
          </cell>
        </row>
        <row r="5723">
          <cell r="A5723">
            <v>89532</v>
          </cell>
          <cell r="B5723">
            <v>5.86</v>
          </cell>
        </row>
        <row r="5734">
          <cell r="A5734">
            <v>89562</v>
          </cell>
          <cell r="B5734">
            <v>7.93</v>
          </cell>
        </row>
        <row r="5745">
          <cell r="A5745">
            <v>89388</v>
          </cell>
          <cell r="B5745">
            <v>9.4700000000000006</v>
          </cell>
        </row>
        <row r="5756">
          <cell r="A5756">
            <v>91882</v>
          </cell>
          <cell r="B5756">
            <v>5.33</v>
          </cell>
        </row>
        <row r="5764">
          <cell r="A5764">
            <v>91875</v>
          </cell>
          <cell r="B5764">
            <v>4.54</v>
          </cell>
        </row>
        <row r="5772">
          <cell r="A5772">
            <v>89821</v>
          </cell>
          <cell r="B5772">
            <v>12.07</v>
          </cell>
        </row>
        <row r="5782">
          <cell r="A5782">
            <v>89778</v>
          </cell>
          <cell r="B5782">
            <v>14.84</v>
          </cell>
        </row>
        <row r="5792">
          <cell r="A5792">
            <v>89856</v>
          </cell>
          <cell r="B5792">
            <v>14.53</v>
          </cell>
        </row>
        <row r="5802">
          <cell r="A5802">
            <v>89752</v>
          </cell>
          <cell r="B5802">
            <v>4.83</v>
          </cell>
        </row>
        <row r="5812">
          <cell r="A5812">
            <v>89813</v>
          </cell>
          <cell r="B5812">
            <v>5.57</v>
          </cell>
        </row>
        <row r="5822">
          <cell r="A5822">
            <v>89753</v>
          </cell>
          <cell r="B5822">
            <v>7.12</v>
          </cell>
        </row>
        <row r="5832">
          <cell r="A5832">
            <v>89817</v>
          </cell>
          <cell r="B5832">
            <v>9.7100000000000009</v>
          </cell>
        </row>
        <row r="5842">
          <cell r="A5842">
            <v>89774</v>
          </cell>
          <cell r="B5842">
            <v>11.87</v>
          </cell>
        </row>
        <row r="5852">
          <cell r="A5852">
            <v>89385</v>
          </cell>
          <cell r="B5852">
            <v>5.72</v>
          </cell>
        </row>
        <row r="5863">
          <cell r="A5863">
            <v>89528</v>
          </cell>
          <cell r="B5863">
            <v>2.96</v>
          </cell>
        </row>
        <row r="5874">
          <cell r="A5874">
            <v>89424</v>
          </cell>
          <cell r="B5874">
            <v>3.6</v>
          </cell>
        </row>
        <row r="5885">
          <cell r="A5885">
            <v>89378</v>
          </cell>
          <cell r="B5885">
            <v>4.88</v>
          </cell>
        </row>
        <row r="5896">
          <cell r="A5896">
            <v>89541</v>
          </cell>
          <cell r="B5896">
            <v>4.68</v>
          </cell>
        </row>
        <row r="5907">
          <cell r="A5907">
            <v>89431</v>
          </cell>
          <cell r="B5907">
            <v>5.38</v>
          </cell>
        </row>
        <row r="5918">
          <cell r="A5918">
            <v>89386</v>
          </cell>
          <cell r="B5918">
            <v>6.91</v>
          </cell>
        </row>
        <row r="5929">
          <cell r="A5929">
            <v>89558</v>
          </cell>
          <cell r="B5929">
            <v>7.38</v>
          </cell>
        </row>
        <row r="5940">
          <cell r="A5940">
            <v>89575</v>
          </cell>
          <cell r="B5940">
            <v>9.33</v>
          </cell>
        </row>
        <row r="5951">
          <cell r="A5951">
            <v>7692</v>
          </cell>
          <cell r="B5951">
            <v>37.76</v>
          </cell>
        </row>
        <row r="5964">
          <cell r="A5964">
            <v>128</v>
          </cell>
          <cell r="B5964">
            <v>37.76</v>
          </cell>
        </row>
        <row r="5977">
          <cell r="A5977">
            <v>97611</v>
          </cell>
          <cell r="B5977">
            <v>17.91</v>
          </cell>
        </row>
        <row r="5986">
          <cell r="A5986">
            <v>99062</v>
          </cell>
          <cell r="B5986">
            <v>1.66</v>
          </cell>
        </row>
        <row r="5994">
          <cell r="A5994">
            <v>88274</v>
          </cell>
          <cell r="B5994">
            <v>19.7</v>
          </cell>
        </row>
        <row r="6007">
          <cell r="A6007">
            <v>5952</v>
          </cell>
          <cell r="B6007">
            <v>21.21</v>
          </cell>
        </row>
        <row r="6015">
          <cell r="A6015">
            <v>5795</v>
          </cell>
          <cell r="B6015">
            <v>22.71</v>
          </cell>
        </row>
        <row r="6024">
          <cell r="A6024">
            <v>95114</v>
          </cell>
          <cell r="B6024">
            <v>1.2</v>
          </cell>
        </row>
        <row r="6030">
          <cell r="A6030">
            <v>95115</v>
          </cell>
          <cell r="B6030">
            <v>0.14000000000000001</v>
          </cell>
        </row>
        <row r="6036">
          <cell r="A6036">
            <v>53863</v>
          </cell>
          <cell r="B6036">
            <v>1.5</v>
          </cell>
        </row>
        <row r="6042">
          <cell r="A6042">
            <v>87548</v>
          </cell>
          <cell r="B6042">
            <v>18.66</v>
          </cell>
        </row>
        <row r="6050">
          <cell r="A6050">
            <v>87529</v>
          </cell>
          <cell r="B6050">
            <v>27.04</v>
          </cell>
        </row>
        <row r="6058">
          <cell r="A6058">
            <v>88392</v>
          </cell>
          <cell r="B6058">
            <v>1</v>
          </cell>
        </row>
        <row r="6065">
          <cell r="A6065">
            <v>88386</v>
          </cell>
          <cell r="B6065">
            <v>4.5</v>
          </cell>
        </row>
        <row r="6074">
          <cell r="A6074">
            <v>88387</v>
          </cell>
          <cell r="B6074">
            <v>0.9</v>
          </cell>
        </row>
        <row r="6080">
          <cell r="A6080">
            <v>88389</v>
          </cell>
          <cell r="B6080">
            <v>0.1</v>
          </cell>
        </row>
        <row r="6086">
          <cell r="A6086">
            <v>88390</v>
          </cell>
          <cell r="B6086">
            <v>1.1299999999999999</v>
          </cell>
        </row>
        <row r="6092">
          <cell r="A6092">
            <v>88391</v>
          </cell>
          <cell r="B6092">
            <v>2.37</v>
          </cell>
        </row>
        <row r="6098">
          <cell r="A6098">
            <v>88278</v>
          </cell>
          <cell r="B6098">
            <v>18</v>
          </cell>
        </row>
        <row r="6111">
          <cell r="A6111">
            <v>92510</v>
          </cell>
          <cell r="B6111">
            <v>38.24</v>
          </cell>
        </row>
        <row r="6122">
          <cell r="A6122">
            <v>92522</v>
          </cell>
          <cell r="B6122">
            <v>19.010000000000002</v>
          </cell>
        </row>
        <row r="6133">
          <cell r="A6133">
            <v>92415</v>
          </cell>
          <cell r="B6133">
            <v>88.59</v>
          </cell>
        </row>
        <row r="6146">
          <cell r="A6146">
            <v>92427</v>
          </cell>
          <cell r="B6146">
            <v>36.549999999999997</v>
          </cell>
        </row>
        <row r="6159">
          <cell r="A6159">
            <v>92451</v>
          </cell>
          <cell r="B6159">
            <v>127.61</v>
          </cell>
        </row>
        <row r="6171">
          <cell r="A6171">
            <v>92463</v>
          </cell>
          <cell r="B6171">
            <v>80.290000000000006</v>
          </cell>
        </row>
        <row r="6183">
          <cell r="A6183">
            <v>101982</v>
          </cell>
          <cell r="B6183">
            <v>119.12</v>
          </cell>
        </row>
        <row r="6194">
          <cell r="A6194">
            <v>88282</v>
          </cell>
          <cell r="B6194">
            <v>19.170000000000002</v>
          </cell>
        </row>
        <row r="6207">
          <cell r="A6207">
            <v>88286</v>
          </cell>
          <cell r="B6207">
            <v>21.66</v>
          </cell>
        </row>
        <row r="6220">
          <cell r="A6220">
            <v>2995</v>
          </cell>
          <cell r="B6220">
            <v>16.96</v>
          </cell>
        </row>
        <row r="6226">
          <cell r="A6226">
            <v>88377</v>
          </cell>
          <cell r="B6226">
            <v>17.21</v>
          </cell>
        </row>
        <row r="6239">
          <cell r="A6239">
            <v>88294</v>
          </cell>
          <cell r="B6239">
            <v>22.59</v>
          </cell>
        </row>
        <row r="6252">
          <cell r="A6252">
            <v>88295</v>
          </cell>
          <cell r="B6252">
            <v>19.96</v>
          </cell>
        </row>
        <row r="6265">
          <cell r="A6265">
            <v>88298</v>
          </cell>
          <cell r="B6265">
            <v>19.87</v>
          </cell>
        </row>
        <row r="6278">
          <cell r="A6278">
            <v>88297</v>
          </cell>
          <cell r="B6278">
            <v>21.6</v>
          </cell>
        </row>
        <row r="6291">
          <cell r="A6291">
            <v>98445</v>
          </cell>
          <cell r="B6291">
            <v>126.76</v>
          </cell>
        </row>
        <row r="6305">
          <cell r="A6305">
            <v>98441</v>
          </cell>
          <cell r="B6305">
            <v>104.46</v>
          </cell>
        </row>
        <row r="6319">
          <cell r="A6319">
            <v>98446</v>
          </cell>
          <cell r="B6319">
            <v>163.59</v>
          </cell>
        </row>
        <row r="6333">
          <cell r="A6333">
            <v>98442</v>
          </cell>
          <cell r="B6333">
            <v>106.64</v>
          </cell>
        </row>
        <row r="6347">
          <cell r="A6347">
            <v>98447</v>
          </cell>
          <cell r="B6347">
            <v>108.32</v>
          </cell>
        </row>
        <row r="6360">
          <cell r="A6360">
            <v>98443</v>
          </cell>
          <cell r="B6360">
            <v>91.24</v>
          </cell>
        </row>
        <row r="6373">
          <cell r="A6373">
            <v>98448</v>
          </cell>
          <cell r="B6373">
            <v>137.04</v>
          </cell>
        </row>
        <row r="6386">
          <cell r="A6386">
            <v>98444</v>
          </cell>
          <cell r="B6386">
            <v>92.8</v>
          </cell>
        </row>
        <row r="6399">
          <cell r="A6399">
            <v>90455</v>
          </cell>
          <cell r="B6399">
            <v>4.88</v>
          </cell>
        </row>
        <row r="6408">
          <cell r="A6408">
            <v>90454</v>
          </cell>
          <cell r="B6408">
            <v>3.76</v>
          </cell>
        </row>
        <row r="6417">
          <cell r="A6417">
            <v>90453</v>
          </cell>
          <cell r="B6417">
            <v>2.06</v>
          </cell>
        </row>
        <row r="6426">
          <cell r="A6426">
            <v>88309</v>
          </cell>
          <cell r="B6426">
            <v>17.79</v>
          </cell>
        </row>
        <row r="6439">
          <cell r="A6439">
            <v>97740</v>
          </cell>
          <cell r="B6439">
            <v>1711.27</v>
          </cell>
        </row>
        <row r="6462">
          <cell r="A6462">
            <v>97738</v>
          </cell>
          <cell r="B6462">
            <v>3417.8</v>
          </cell>
        </row>
        <row r="6481">
          <cell r="A6481">
            <v>97734</v>
          </cell>
          <cell r="B6481">
            <v>2217.1999999999998</v>
          </cell>
        </row>
        <row r="6500">
          <cell r="A6500">
            <v>97735</v>
          </cell>
          <cell r="B6500">
            <v>1893.37</v>
          </cell>
        </row>
        <row r="6519">
          <cell r="A6519">
            <v>88310</v>
          </cell>
          <cell r="B6519">
            <v>18.8</v>
          </cell>
        </row>
        <row r="6532">
          <cell r="A6532">
            <v>98679</v>
          </cell>
          <cell r="B6532">
            <v>27.31</v>
          </cell>
        </row>
        <row r="6542">
          <cell r="A6542">
            <v>91278</v>
          </cell>
          <cell r="B6542">
            <v>0.52</v>
          </cell>
        </row>
        <row r="6549">
          <cell r="A6549">
            <v>91277</v>
          </cell>
          <cell r="B6549">
            <v>9.02</v>
          </cell>
        </row>
        <row r="6558">
          <cell r="A6558">
            <v>91273</v>
          </cell>
          <cell r="B6558">
            <v>0.46</v>
          </cell>
        </row>
        <row r="6564">
          <cell r="A6564">
            <v>91274</v>
          </cell>
          <cell r="B6564">
            <v>0.06</v>
          </cell>
        </row>
        <row r="6570">
          <cell r="A6570">
            <v>91275</v>
          </cell>
          <cell r="B6570">
            <v>0.57999999999999996</v>
          </cell>
        </row>
        <row r="6576">
          <cell r="A6576">
            <v>95277</v>
          </cell>
          <cell r="B6576">
            <v>0.45</v>
          </cell>
        </row>
        <row r="6583">
          <cell r="A6583">
            <v>95276</v>
          </cell>
          <cell r="B6583">
            <v>2.7</v>
          </cell>
        </row>
        <row r="6592">
          <cell r="A6592">
            <v>95272</v>
          </cell>
          <cell r="B6592">
            <v>0.41</v>
          </cell>
        </row>
        <row r="6598">
          <cell r="A6598">
            <v>95273</v>
          </cell>
          <cell r="B6598">
            <v>0.04</v>
          </cell>
        </row>
        <row r="6604">
          <cell r="A6604">
            <v>95274</v>
          </cell>
          <cell r="B6604">
            <v>0.32</v>
          </cell>
        </row>
        <row r="6610">
          <cell r="A6610">
            <v>95275</v>
          </cell>
          <cell r="B6610">
            <v>1.93</v>
          </cell>
        </row>
        <row r="6616">
          <cell r="A6616">
            <v>89957</v>
          </cell>
          <cell r="B6616">
            <v>99.57</v>
          </cell>
        </row>
        <row r="6627">
          <cell r="A6627">
            <v>90822</v>
          </cell>
          <cell r="B6627">
            <v>293.20999999999998</v>
          </cell>
        </row>
        <row r="6637">
          <cell r="A6637">
            <v>101625</v>
          </cell>
          <cell r="B6637">
            <v>89.19</v>
          </cell>
        </row>
        <row r="6649">
          <cell r="A6649">
            <v>101618</v>
          </cell>
          <cell r="B6649">
            <v>132.93</v>
          </cell>
        </row>
        <row r="6659">
          <cell r="A6659">
            <v>101622</v>
          </cell>
          <cell r="B6659">
            <v>115.88</v>
          </cell>
        </row>
        <row r="6671">
          <cell r="A6671">
            <v>101619</v>
          </cell>
          <cell r="B6671">
            <v>196.76</v>
          </cell>
        </row>
        <row r="6681">
          <cell r="A6681">
            <v>101623</v>
          </cell>
          <cell r="B6681">
            <v>175.73</v>
          </cell>
        </row>
        <row r="6693">
          <cell r="A6693">
            <v>101876</v>
          </cell>
          <cell r="B6693">
            <v>50.79</v>
          </cell>
        </row>
        <row r="6702">
          <cell r="A6702">
            <v>90443</v>
          </cell>
          <cell r="B6702">
            <v>8.7100000000000009</v>
          </cell>
        </row>
        <row r="6709">
          <cell r="A6709">
            <v>91222</v>
          </cell>
          <cell r="B6709">
            <v>9.3800000000000008</v>
          </cell>
        </row>
        <row r="6716">
          <cell r="A6716">
            <v>96995</v>
          </cell>
          <cell r="B6716">
            <v>33.29</v>
          </cell>
        </row>
        <row r="6722">
          <cell r="A6722">
            <v>89351</v>
          </cell>
          <cell r="B6722">
            <v>28.98</v>
          </cell>
        </row>
        <row r="6731">
          <cell r="A6731">
            <v>5679</v>
          </cell>
          <cell r="B6731">
            <v>41.73</v>
          </cell>
        </row>
        <row r="6739">
          <cell r="A6739">
            <v>5678</v>
          </cell>
          <cell r="B6739">
            <v>101.61</v>
          </cell>
        </row>
        <row r="6749">
          <cell r="A6749">
            <v>88857</v>
          </cell>
          <cell r="B6749">
            <v>16.86</v>
          </cell>
        </row>
        <row r="6755">
          <cell r="A6755">
            <v>88858</v>
          </cell>
          <cell r="B6755">
            <v>2.2799999999999998</v>
          </cell>
        </row>
        <row r="6761">
          <cell r="A6761">
            <v>5664</v>
          </cell>
          <cell r="B6761">
            <v>21.08</v>
          </cell>
        </row>
        <row r="6767">
          <cell r="A6767">
            <v>53786</v>
          </cell>
          <cell r="B6767">
            <v>38.799999999999997</v>
          </cell>
        </row>
        <row r="6773">
          <cell r="A6773">
            <v>87247</v>
          </cell>
          <cell r="B6773">
            <v>42.59</v>
          </cell>
        </row>
        <row r="6783">
          <cell r="A6783">
            <v>87248</v>
          </cell>
          <cell r="B6783">
            <v>37.96</v>
          </cell>
        </row>
        <row r="6793">
          <cell r="A6793">
            <v>87246</v>
          </cell>
          <cell r="B6793">
            <v>48.29</v>
          </cell>
        </row>
        <row r="6803">
          <cell r="A6803">
            <v>91693</v>
          </cell>
          <cell r="B6803">
            <v>21.7</v>
          </cell>
        </row>
        <row r="6811">
          <cell r="A6811">
            <v>91692</v>
          </cell>
          <cell r="B6811">
            <v>24.16</v>
          </cell>
        </row>
        <row r="6821">
          <cell r="A6821">
            <v>91688</v>
          </cell>
          <cell r="B6821">
            <v>0.09</v>
          </cell>
        </row>
        <row r="6827">
          <cell r="A6827">
            <v>91689</v>
          </cell>
          <cell r="B6827">
            <v>0.01</v>
          </cell>
        </row>
        <row r="6833">
          <cell r="A6833">
            <v>91690</v>
          </cell>
          <cell r="B6833">
            <v>0.06</v>
          </cell>
        </row>
        <row r="6839">
          <cell r="A6839">
            <v>91691</v>
          </cell>
          <cell r="B6839">
            <v>2.4</v>
          </cell>
        </row>
        <row r="6845">
          <cell r="A6845">
            <v>88315</v>
          </cell>
          <cell r="B6845">
            <v>17.7</v>
          </cell>
        </row>
        <row r="6858">
          <cell r="A6858">
            <v>88316</v>
          </cell>
          <cell r="B6858">
            <v>13.88</v>
          </cell>
        </row>
        <row r="6871">
          <cell r="A6871">
            <v>86883</v>
          </cell>
          <cell r="B6871">
            <v>11.43</v>
          </cell>
        </row>
        <row r="6880">
          <cell r="A6880">
            <v>98463</v>
          </cell>
          <cell r="B6880">
            <v>19.649999999999999</v>
          </cell>
        </row>
        <row r="6889">
          <cell r="A6889">
            <v>89833</v>
          </cell>
          <cell r="B6889">
            <v>27.05</v>
          </cell>
        </row>
        <row r="6899">
          <cell r="A6899">
            <v>89829</v>
          </cell>
          <cell r="B6899">
            <v>21.96</v>
          </cell>
        </row>
        <row r="6909">
          <cell r="A6909">
            <v>89440</v>
          </cell>
          <cell r="B6909">
            <v>6.44</v>
          </cell>
        </row>
        <row r="6920">
          <cell r="A6920">
            <v>89620</v>
          </cell>
          <cell r="B6920">
            <v>9.11</v>
          </cell>
        </row>
        <row r="6931">
          <cell r="A6931">
            <v>89443</v>
          </cell>
          <cell r="B6931">
            <v>10.56</v>
          </cell>
        </row>
        <row r="6942">
          <cell r="A6942">
            <v>89623</v>
          </cell>
          <cell r="B6942">
            <v>15.18</v>
          </cell>
        </row>
        <row r="6953">
          <cell r="A6953">
            <v>88323</v>
          </cell>
          <cell r="B6953">
            <v>20.12</v>
          </cell>
        </row>
        <row r="6966">
          <cell r="A6966">
            <v>94210</v>
          </cell>
          <cell r="B6966">
            <v>56.22</v>
          </cell>
        </row>
        <row r="6978">
          <cell r="A6978">
            <v>91990</v>
          </cell>
          <cell r="B6978">
            <v>23.49</v>
          </cell>
        </row>
        <row r="6986">
          <cell r="A6986">
            <v>91991</v>
          </cell>
          <cell r="B6986">
            <v>25.63</v>
          </cell>
        </row>
        <row r="6994">
          <cell r="A6994">
            <v>92000</v>
          </cell>
          <cell r="B6994">
            <v>21.71</v>
          </cell>
        </row>
        <row r="7001">
          <cell r="A7001">
            <v>91998</v>
          </cell>
          <cell r="B7001">
            <v>15.16</v>
          </cell>
        </row>
        <row r="7009">
          <cell r="A7009">
            <v>92006</v>
          </cell>
          <cell r="B7009">
            <v>22.44</v>
          </cell>
        </row>
        <row r="7017">
          <cell r="A7017">
            <v>92002</v>
          </cell>
          <cell r="B7017">
            <v>33.04</v>
          </cell>
        </row>
        <row r="7025">
          <cell r="A7025">
            <v>86906</v>
          </cell>
          <cell r="B7025">
            <v>56.5</v>
          </cell>
        </row>
        <row r="7034">
          <cell r="A7034">
            <v>92543</v>
          </cell>
          <cell r="B7034">
            <v>17.2</v>
          </cell>
        </row>
        <row r="7045">
          <cell r="A7045">
            <v>100251</v>
          </cell>
          <cell r="B7045">
            <v>8.49</v>
          </cell>
        </row>
        <row r="7051">
          <cell r="A7051">
            <v>89800</v>
          </cell>
          <cell r="B7051">
            <v>20.420000000000002</v>
          </cell>
        </row>
        <row r="7062">
          <cell r="A7062">
            <v>89714</v>
          </cell>
          <cell r="B7062">
            <v>42.63</v>
          </cell>
        </row>
        <row r="7073">
          <cell r="A7073">
            <v>89848</v>
          </cell>
          <cell r="B7073">
            <v>24.22</v>
          </cell>
        </row>
        <row r="7084">
          <cell r="A7084">
            <v>89849</v>
          </cell>
          <cell r="B7084">
            <v>38.89</v>
          </cell>
        </row>
        <row r="7095">
          <cell r="A7095">
            <v>89711</v>
          </cell>
          <cell r="B7095">
            <v>14.31</v>
          </cell>
        </row>
        <row r="7104">
          <cell r="A7104">
            <v>89712</v>
          </cell>
          <cell r="B7104">
            <v>21.89</v>
          </cell>
        </row>
        <row r="7115">
          <cell r="A7115">
            <v>89799</v>
          </cell>
          <cell r="B7115">
            <v>16.68</v>
          </cell>
        </row>
        <row r="7126">
          <cell r="A7126">
            <v>89713</v>
          </cell>
          <cell r="B7126">
            <v>33.46</v>
          </cell>
        </row>
        <row r="7137">
          <cell r="A7137">
            <v>89446</v>
          </cell>
          <cell r="B7137">
            <v>4.43</v>
          </cell>
        </row>
        <row r="7145">
          <cell r="A7145">
            <v>89402</v>
          </cell>
          <cell r="B7145">
            <v>7.49</v>
          </cell>
        </row>
        <row r="7154">
          <cell r="A7154">
            <v>89356</v>
          </cell>
          <cell r="B7154">
            <v>15.54</v>
          </cell>
        </row>
        <row r="7163">
          <cell r="A7163">
            <v>89447</v>
          </cell>
          <cell r="B7163">
            <v>9.49</v>
          </cell>
        </row>
        <row r="7171">
          <cell r="A7171">
            <v>89403</v>
          </cell>
          <cell r="B7171">
            <v>13.08</v>
          </cell>
        </row>
        <row r="7180">
          <cell r="A7180">
            <v>89357</v>
          </cell>
          <cell r="B7180">
            <v>22.71</v>
          </cell>
        </row>
        <row r="7189">
          <cell r="A7189">
            <v>89448</v>
          </cell>
          <cell r="B7189">
            <v>13.67</v>
          </cell>
        </row>
        <row r="7198">
          <cell r="A7198">
            <v>89449</v>
          </cell>
          <cell r="B7198">
            <v>15.72</v>
          </cell>
        </row>
        <row r="7207">
          <cell r="A7207">
            <v>89396</v>
          </cell>
          <cell r="B7207">
            <v>16.559999999999999</v>
          </cell>
        </row>
        <row r="7218">
          <cell r="A7218">
            <v>89622</v>
          </cell>
          <cell r="B7218">
            <v>11.12</v>
          </cell>
        </row>
        <row r="7229">
          <cell r="A7229">
            <v>89445</v>
          </cell>
          <cell r="B7229">
            <v>12.57</v>
          </cell>
        </row>
        <row r="7240">
          <cell r="A7240">
            <v>89400</v>
          </cell>
          <cell r="B7240">
            <v>15.56</v>
          </cell>
        </row>
        <row r="7251">
          <cell r="A7251">
            <v>89624</v>
          </cell>
          <cell r="B7251">
            <v>16.190000000000001</v>
          </cell>
        </row>
        <row r="7262">
          <cell r="A7262">
            <v>89627</v>
          </cell>
          <cell r="B7262">
            <v>17.11</v>
          </cell>
        </row>
        <row r="7273">
          <cell r="A7273">
            <v>89626</v>
          </cell>
          <cell r="B7273">
            <v>26.09</v>
          </cell>
        </row>
        <row r="7284">
          <cell r="A7284">
            <v>95606</v>
          </cell>
          <cell r="B7284">
            <v>1.48</v>
          </cell>
        </row>
        <row r="7292">
          <cell r="A7292">
            <v>89435</v>
          </cell>
          <cell r="B7292">
            <v>18.13</v>
          </cell>
        </row>
        <row r="7303">
          <cell r="A7303">
            <v>89568</v>
          </cell>
          <cell r="B7303">
            <v>32.04</v>
          </cell>
        </row>
        <row r="7314">
          <cell r="A7314">
            <v>89594</v>
          </cell>
          <cell r="B7314">
            <v>35.67</v>
          </cell>
        </row>
        <row r="7325">
          <cell r="A7325">
            <v>95469</v>
          </cell>
          <cell r="B7325">
            <v>166.11</v>
          </cell>
        </row>
        <row r="7336">
          <cell r="A7336">
            <v>95471</v>
          </cell>
          <cell r="B7336">
            <v>664.27</v>
          </cell>
        </row>
        <row r="7347">
          <cell r="A7347">
            <v>86888</v>
          </cell>
          <cell r="B7347">
            <v>374.72</v>
          </cell>
        </row>
        <row r="7358">
          <cell r="A7358">
            <v>90587</v>
          </cell>
          <cell r="B7358">
            <v>0.44</v>
          </cell>
        </row>
        <row r="7365">
          <cell r="A7365">
            <v>90586</v>
          </cell>
          <cell r="B7365">
            <v>1.7</v>
          </cell>
        </row>
        <row r="7374">
          <cell r="A7374">
            <v>90582</v>
          </cell>
          <cell r="B7374">
            <v>0.4</v>
          </cell>
        </row>
        <row r="7380">
          <cell r="A7380">
            <v>90583</v>
          </cell>
          <cell r="B7380">
            <v>0.04</v>
          </cell>
        </row>
        <row r="7386">
          <cell r="A7386">
            <v>90584</v>
          </cell>
          <cell r="B7386">
            <v>0.31</v>
          </cell>
        </row>
        <row r="7392">
          <cell r="A7392">
            <v>90585</v>
          </cell>
          <cell r="B7392">
            <v>0.95</v>
          </cell>
        </row>
        <row r="7398">
          <cell r="A7398">
            <v>86878</v>
          </cell>
          <cell r="B7398">
            <v>42.87</v>
          </cell>
        </row>
        <row r="7407">
          <cell r="A7407">
            <v>86879</v>
          </cell>
          <cell r="B7407">
            <v>6.2</v>
          </cell>
        </row>
        <row r="7416">
          <cell r="A7416">
            <v>86880</v>
          </cell>
          <cell r="B7416">
            <v>19.72</v>
          </cell>
        </row>
      </sheetData>
      <sheetData sheetId="3"/>
      <sheetData sheetId="4">
        <row r="18">
          <cell r="D18">
            <v>0.26919999999999999</v>
          </cell>
        </row>
      </sheetData>
      <sheetData sheetId="5"/>
      <sheetData sheetId="6"/>
      <sheetData sheetId="7">
        <row r="1">
          <cell r="A1" t="str">
            <v>Código</v>
          </cell>
          <cell r="B1" t="str">
            <v>Banco</v>
          </cell>
          <cell r="C1" t="str">
            <v>Descrição</v>
          </cell>
          <cell r="D1" t="str">
            <v>Valor  Unitário</v>
          </cell>
          <cell r="E1" t="str">
            <v>Und</v>
          </cell>
        </row>
        <row r="2">
          <cell r="A2">
            <v>40740</v>
          </cell>
          <cell r="B2" t="str">
            <v>SINAPI</v>
          </cell>
          <cell r="C2" t="str">
            <v>TELHA GALVALUME COM ISOLAMENTO TERMOACUSTICO EM ESPUMA RIGIDA DE POLIURETANO (PU) INJETADO, ESPESSURA DE 30 MM, DENSIDADE DE 35 KG/M3, COM DUAS FACES TRAPEZOIDAIS, ACABAMENTO NATURAL (NAO INCLUI ACESSORIOS DE FIXACAO)</v>
          </cell>
          <cell r="D2">
            <v>167.41447114330003</v>
          </cell>
          <cell r="E2" t="str">
            <v>m²</v>
          </cell>
        </row>
        <row r="3">
          <cell r="A3">
            <v>39585</v>
          </cell>
          <cell r="B3" t="str">
            <v>SINAPI</v>
          </cell>
          <cell r="C3" t="str">
            <v>GRUPO GERADOR CABINADO 110 KVA, 380/220 V, 60 HZ, COM
QUADRO AUTOMÁTICO (BDI=16,77%)</v>
          </cell>
          <cell r="D3">
            <v>82485.22</v>
          </cell>
          <cell r="E3" t="str">
            <v>UN</v>
          </cell>
        </row>
        <row r="4">
          <cell r="A4">
            <v>4069</v>
          </cell>
          <cell r="B4" t="str">
            <v>SINAPI</v>
          </cell>
          <cell r="C4" t="str">
            <v>MESTRE DE OBRAS</v>
          </cell>
          <cell r="D4">
            <v>21</v>
          </cell>
          <cell r="E4" t="str">
            <v>H</v>
          </cell>
        </row>
        <row r="5">
          <cell r="A5">
            <v>6111</v>
          </cell>
          <cell r="B5" t="str">
            <v>SINAPI</v>
          </cell>
          <cell r="C5" t="str">
            <v>SERVENTE DE OBRAS</v>
          </cell>
          <cell r="D5">
            <v>9.16</v>
          </cell>
          <cell r="E5" t="str">
            <v>H</v>
          </cell>
        </row>
        <row r="6">
          <cell r="A6">
            <v>41776</v>
          </cell>
          <cell r="B6" t="str">
            <v>SINAPI</v>
          </cell>
          <cell r="C6" t="str">
            <v>VIGIA NOTURNO, HORA EFETIVAMENTE TRABALHADA DE 22 H AS 5 H (COM ADICIONAL NOTURNO)</v>
          </cell>
          <cell r="D6">
            <v>7.9</v>
          </cell>
          <cell r="E6" t="str">
            <v>H</v>
          </cell>
        </row>
        <row r="7">
          <cell r="A7">
            <v>37370</v>
          </cell>
          <cell r="B7" t="str">
            <v>SINAPI</v>
          </cell>
          <cell r="C7" t="str">
            <v>ALIMENTACAO - HORISTA (COLETADO CAIXA)</v>
          </cell>
          <cell r="D7">
            <v>1.86</v>
          </cell>
          <cell r="E7" t="str">
            <v>H</v>
          </cell>
        </row>
        <row r="8">
          <cell r="A8">
            <v>1213</v>
          </cell>
          <cell r="B8" t="str">
            <v>SINAPI</v>
          </cell>
          <cell r="C8" t="str">
            <v>CARPINTEIRO DE FORMAS</v>
          </cell>
          <cell r="D8">
            <v>12.9</v>
          </cell>
          <cell r="E8" t="str">
            <v>H</v>
          </cell>
        </row>
        <row r="9">
          <cell r="A9">
            <v>36170</v>
          </cell>
          <cell r="B9" t="str">
            <v>SINAPI</v>
          </cell>
          <cell r="C9" t="str">
            <v>BLOQUETE/PISO INTERTRAVADO DE CONCRETO - MODELO ONDA/16 FACES/RETANGULAR/TIJOLINHO/PAVER/HOLANDES/PARALELEPIPEDO, *22 CM X 11* CM, E = 8 CM, RESISTENCIA DE 35 MPA (NBR 9781), COR NATURAL</v>
          </cell>
          <cell r="D9">
            <v>40</v>
          </cell>
          <cell r="E9" t="str">
            <v>m²</v>
          </cell>
        </row>
        <row r="10">
          <cell r="A10">
            <v>4750</v>
          </cell>
          <cell r="B10" t="str">
            <v>SINAPI</v>
          </cell>
          <cell r="C10" t="str">
            <v>PEDREIRO</v>
          </cell>
          <cell r="D10">
            <v>12.9</v>
          </cell>
          <cell r="E10" t="str">
            <v>H</v>
          </cell>
        </row>
        <row r="11">
          <cell r="A11">
            <v>38195</v>
          </cell>
          <cell r="B11" t="str">
            <v>SINAPI</v>
          </cell>
          <cell r="C11" t="str">
            <v>PISO PORCELANATO, BORDA RETA, EXTRA, FORMATO MAIOR QUE 2025 CM2</v>
          </cell>
          <cell r="D11">
            <v>66.526664074573347</v>
          </cell>
          <cell r="E11" t="str">
            <v>m²</v>
          </cell>
        </row>
        <row r="12">
          <cell r="A12">
            <v>2707</v>
          </cell>
          <cell r="B12" t="str">
            <v>SINAPI</v>
          </cell>
          <cell r="C12" t="str">
            <v>ENGENHEIRO CIVIL DE OBRA PLENO</v>
          </cell>
          <cell r="D12">
            <v>75.22632408026756</v>
          </cell>
          <cell r="E12" t="str">
            <v>H</v>
          </cell>
        </row>
        <row r="13">
          <cell r="A13">
            <v>2436</v>
          </cell>
          <cell r="B13" t="str">
            <v>SINAPI</v>
          </cell>
          <cell r="C13" t="str">
            <v>ELETRICISTA</v>
          </cell>
          <cell r="D13">
            <v>12.9</v>
          </cell>
          <cell r="E13" t="str">
            <v>H</v>
          </cell>
        </row>
        <row r="14">
          <cell r="A14">
            <v>1379</v>
          </cell>
          <cell r="B14" t="str">
            <v>SINAPI</v>
          </cell>
          <cell r="C14" t="str">
            <v>CIMENTO PORTLAND COMPOSTO CP II-32</v>
          </cell>
          <cell r="D14">
            <v>0.71</v>
          </cell>
          <cell r="E14" t="str">
            <v>KG</v>
          </cell>
        </row>
        <row r="15">
          <cell r="A15">
            <v>43191</v>
          </cell>
          <cell r="B15" t="str">
            <v>SINAPI</v>
          </cell>
          <cell r="C15" t="str">
            <v>AR CONDICIONADO SPLIT INVERTER ON/OFF, HI-WALL (PAREDE), 18000 BTUS, CICLO FRIO, 60HZ, CLASSIFICAÇÃO
ENERGÉTICA A - SELO PROCEL, GÁS HFC</v>
          </cell>
          <cell r="D15">
            <v>2308.33</v>
          </cell>
          <cell r="E15" t="str">
            <v>UN</v>
          </cell>
        </row>
        <row r="16">
          <cell r="A16">
            <v>39560</v>
          </cell>
          <cell r="B16" t="str">
            <v>SINAPI</v>
          </cell>
          <cell r="C16" t="str">
            <v>AR CONDICIONADO SPLIT INVERTER ON/OFF, CASSETE (TETO), 48000 BTUS, CICLO FRIO, 60HZ, CLASSIFICAÇÃO
ENERGÉTICA A - SELO PROCEL, GÁS HFC</v>
          </cell>
          <cell r="D16">
            <v>9178.84</v>
          </cell>
          <cell r="E16" t="str">
            <v>UN</v>
          </cell>
        </row>
        <row r="17">
          <cell r="A17">
            <v>43083</v>
          </cell>
          <cell r="B17" t="str">
            <v>SINAPI</v>
          </cell>
          <cell r="C17" t="str">
            <v>PERFIL "U" ENRIJECIDO DE ACO GALVANIZADO, DOBRADO, 150 X 60 X 20 MM, E = 3,00 MM OU 200 X 75 X 25 MM, E = 3,75 MM</v>
          </cell>
          <cell r="D17">
            <v>8.6999999999999993</v>
          </cell>
          <cell r="E17" t="str">
            <v>KG</v>
          </cell>
        </row>
        <row r="18">
          <cell r="A18">
            <v>43192</v>
          </cell>
          <cell r="B18" t="str">
            <v>SINAPI</v>
          </cell>
          <cell r="C18" t="str">
            <v>AR CONDICIONADO SPLIT INVERTER ON/OFF, HI-WALL (PAREDE), 24000 BTUS, CICLO FRIO, 60HZ, CLASSIFICAÇÃO
ENERGÉTICA A - SELO PROCEL, GÁS HFC</v>
          </cell>
          <cell r="D18">
            <v>3217.84</v>
          </cell>
          <cell r="E18" t="str">
            <v>UN</v>
          </cell>
        </row>
        <row r="19">
          <cell r="A19">
            <v>39559</v>
          </cell>
          <cell r="B19" t="str">
            <v>SINAPI</v>
          </cell>
          <cell r="C19" t="str">
            <v>AR CONDICIONADO SPLIT INVERTER ON/OFF, CASSETE (TETO), 36000 BTUS, CICLO FRIO, 60HZ, CLASSIFICAÇÃO
ENERGÉTICA A - SELO PROCEL, GÁS HFC</v>
          </cell>
          <cell r="D19">
            <v>8125.16</v>
          </cell>
          <cell r="E19" t="str">
            <v>UN</v>
          </cell>
        </row>
        <row r="20">
          <cell r="A20">
            <v>3736</v>
          </cell>
          <cell r="B20" t="str">
            <v>SINAPI</v>
          </cell>
          <cell r="C20" t="str">
            <v>LAJE PRE-MOLDADA CONVENCIONAL (LAJOTAS + VIGOTAS) PARA FORRO, UNIDIRECIONAL, SOBRECARGA DE 100 KG/M2, VAO ATE 4,00 M (SEM COLOCACAO)</v>
          </cell>
          <cell r="D20">
            <v>67.5</v>
          </cell>
          <cell r="E20" t="str">
            <v>m²</v>
          </cell>
        </row>
        <row r="21">
          <cell r="A21">
            <v>42481</v>
          </cell>
          <cell r="B21" t="str">
            <v>SINAPI</v>
          </cell>
          <cell r="C21" t="str">
            <v>FELTRO EM LA DE ROCHA, 1 FACE REVESTIDA COM PAPEL ALUMINIZADO, EM ROLO, DENSIDADE = 32 KG/M3, E=*50* MM (COLETADO CAIXA)</v>
          </cell>
          <cell r="D21">
            <v>29.26</v>
          </cell>
          <cell r="E21" t="str">
            <v>m²</v>
          </cell>
        </row>
        <row r="22">
          <cell r="A22">
            <v>39829</v>
          </cell>
          <cell r="B22" t="str">
            <v>SINAPI</v>
          </cell>
          <cell r="C22" t="str">
            <v>RODAPE EM POLIESTIRENO, BRANCO, H = *5* CM, E = *1,5* CM</v>
          </cell>
          <cell r="D22">
            <v>19.658772180154944</v>
          </cell>
          <cell r="E22" t="str">
            <v>M</v>
          </cell>
        </row>
        <row r="23">
          <cell r="A23">
            <v>4783</v>
          </cell>
          <cell r="B23" t="str">
            <v>SINAPI</v>
          </cell>
          <cell r="C23" t="str">
            <v>PINTOR</v>
          </cell>
          <cell r="D23">
            <v>12.9</v>
          </cell>
          <cell r="E23" t="str">
            <v>H</v>
          </cell>
        </row>
        <row r="24">
          <cell r="A24">
            <v>37371</v>
          </cell>
          <cell r="B24" t="str">
            <v>SINAPI</v>
          </cell>
          <cell r="C24" t="str">
            <v>TRANSPORTE - HORISTA (COLETADO CAIXA)</v>
          </cell>
          <cell r="D24">
            <v>0.7</v>
          </cell>
          <cell r="E24" t="str">
            <v>H</v>
          </cell>
        </row>
        <row r="25">
          <cell r="A25">
            <v>43055</v>
          </cell>
          <cell r="B25" t="str">
            <v>SINAPI</v>
          </cell>
          <cell r="C25" t="str">
            <v>ACO CA-50, 12,5 MM OU 16,0 MM, VERGALHAO</v>
          </cell>
          <cell r="D25">
            <v>9.57</v>
          </cell>
          <cell r="E25" t="str">
            <v>KG</v>
          </cell>
        </row>
        <row r="26">
          <cell r="A26">
            <v>34370</v>
          </cell>
          <cell r="B26" t="str">
            <v>SINAPI</v>
          </cell>
          <cell r="C26" t="str">
            <v>JANELA DE CORRER EM ALUMINIO, VENEZIANA, 120 X 120 CM (A X L), 3 FLS (2 VENEZIANAS E 1 VIDRO), SEM BANDEIRA, ACABAMENTO ACET OU BRILHANTE, BATENTE/REQUADRO DE 6 A 14 CM, COM VIDRO, SEM GUARNICAO/ALIZAR</v>
          </cell>
          <cell r="D26">
            <v>629.30542332901518</v>
          </cell>
          <cell r="E26" t="str">
            <v>UN</v>
          </cell>
        </row>
        <row r="27">
          <cell r="A27">
            <v>7266</v>
          </cell>
          <cell r="B27" t="str">
            <v>SINAPI</v>
          </cell>
          <cell r="C27" t="str">
            <v>BLOCO CERAMICO VAZADO PARA ALVENARIA DE VEDACAO, DE 9 X 19 X 19 CM (L X A X C)</v>
          </cell>
          <cell r="D27">
            <v>807.15</v>
          </cell>
          <cell r="E27" t="str">
            <v>MIL</v>
          </cell>
        </row>
        <row r="28">
          <cell r="A28">
            <v>4491</v>
          </cell>
          <cell r="B28" t="str">
            <v>SINAPI</v>
          </cell>
          <cell r="C28" t="str">
            <v>PONTALETE *7,5 X 7,5* CM EM PINUS, MISTA OU EQUIVALENTE DA REGIAO - BRUTA</v>
          </cell>
          <cell r="D28">
            <v>6.33</v>
          </cell>
          <cell r="E28" t="str">
            <v>M</v>
          </cell>
        </row>
        <row r="29">
          <cell r="A29">
            <v>39427</v>
          </cell>
          <cell r="B29" t="str">
            <v>SINAPI</v>
          </cell>
          <cell r="C29" t="str">
            <v>PERFIL CANALETA, FORMATO C, EM ACO ZINCADO, PARA ESTRUTURA FORRO DRYWALL, E = 0,5 MM, *46 X 18* (L X H), COMPRIMENTO 3 M</v>
          </cell>
          <cell r="D29">
            <v>6.48</v>
          </cell>
          <cell r="E29" t="str">
            <v>M</v>
          </cell>
        </row>
        <row r="30">
          <cell r="A30">
            <v>1358</v>
          </cell>
          <cell r="B30" t="str">
            <v>SINAPI</v>
          </cell>
          <cell r="C30" t="str">
            <v>CHAPA DE MADEIRA COMPENSADA RESINADA PARA FORMA DE CONCRETO, DE *2,2 X 1,1* M, E = 17 MM</v>
          </cell>
          <cell r="D30">
            <v>33.96</v>
          </cell>
          <cell r="E30" t="str">
            <v>m²</v>
          </cell>
        </row>
        <row r="31">
          <cell r="A31">
            <v>1345</v>
          </cell>
          <cell r="B31" t="str">
            <v>SINAPI</v>
          </cell>
          <cell r="C31" t="str">
            <v>CHAPA DE MADEIRA COMPENSADA PLASTIFICADA PARA FORMA DE CONCRETO, DE 2,20 x 1,10 M, E = 18 MM</v>
          </cell>
          <cell r="D31">
            <v>42.402913250283142</v>
          </cell>
          <cell r="E31" t="str">
            <v>m²</v>
          </cell>
        </row>
        <row r="32">
          <cell r="A32">
            <v>4517</v>
          </cell>
          <cell r="B32" t="str">
            <v>SINAPI</v>
          </cell>
          <cell r="C32" t="str">
            <v>SARRAFO *2,5 X 7,5* CM EM PINUS, MISTA OU EQUIVALENTE DA REGIAO - BRUTA</v>
          </cell>
          <cell r="D32">
            <v>2.21</v>
          </cell>
          <cell r="E32" t="str">
            <v>M</v>
          </cell>
        </row>
        <row r="33">
          <cell r="A33">
            <v>37372</v>
          </cell>
          <cell r="B33" t="str">
            <v>SINAPI</v>
          </cell>
          <cell r="C33" t="str">
            <v>EXAMES - HORISTA (COLETADO CAIXA)</v>
          </cell>
          <cell r="D33">
            <v>0.55000000000000004</v>
          </cell>
          <cell r="E33" t="str">
            <v>H</v>
          </cell>
        </row>
        <row r="34">
          <cell r="A34">
            <v>4433</v>
          </cell>
          <cell r="B34" t="str">
            <v>SINAPI</v>
          </cell>
          <cell r="C34" t="str">
            <v>CAIBRO NAO APARELHADO  *7,5 X 7,5* CM, EM MACARANDUBA, ANGELIM OU EQUIVALENTE DA REGIAO -  BRUTA</v>
          </cell>
          <cell r="D34">
            <v>19.55</v>
          </cell>
          <cell r="E34" t="str">
            <v>M</v>
          </cell>
        </row>
        <row r="35">
          <cell r="A35">
            <v>863</v>
          </cell>
          <cell r="B35" t="str">
            <v>SINAPI</v>
          </cell>
          <cell r="C35" t="str">
            <v>CABO DE COBRE NU 35 MM2 MEIO-DURO</v>
          </cell>
          <cell r="D35">
            <v>27.206307874015753</v>
          </cell>
          <cell r="E35" t="str">
            <v>M</v>
          </cell>
        </row>
        <row r="36">
          <cell r="A36">
            <v>7243</v>
          </cell>
          <cell r="B36" t="str">
            <v>SINAPI</v>
          </cell>
          <cell r="C36" t="str">
            <v>TELHA TRAPEZOIDAL EM ACO ZINCADO, SEM PINTURA, ALTURA DE APROXIMADAMENTE 40 MM, ESPESSURA DE 0,50 MM E LARGURA UTIL DE 980 MM</v>
          </cell>
          <cell r="D36">
            <v>23.374989290157174</v>
          </cell>
          <cell r="E36" t="str">
            <v>m²</v>
          </cell>
        </row>
        <row r="37">
          <cell r="A37">
            <v>39492</v>
          </cell>
          <cell r="B37" t="str">
            <v>SINAPI</v>
          </cell>
          <cell r="C37" t="str">
            <v>KIT PORTA PRONTA DE MADEIRA, FOLHA MEDIA (NBR 15930) DE 800 X 2100 MM, DE 35 MM A 40 MM DE ESPESSURA, NUCLEO SEMI-SOLIDO (SARRAFEADO), ESTRUTURA USINADA PARA FECHADURA, CAPA LISA EM HDF, ACABAMENTO MELAMINICO BRANCO (INCLUI MARCO, ALIZARES E DOBRADICAS)</v>
          </cell>
          <cell r="D37">
            <v>629.11300000000006</v>
          </cell>
          <cell r="E37" t="str">
            <v>UN</v>
          </cell>
        </row>
        <row r="38">
          <cell r="A38">
            <v>654</v>
          </cell>
          <cell r="B38" t="str">
            <v>SINAPI</v>
          </cell>
          <cell r="C38" t="str">
            <v>BLOCO DE VEDACAO DE CONCRETO 19 X 19 X 39 CM (CLASSE C - NBR 6136)</v>
          </cell>
          <cell r="D38">
            <v>2.99</v>
          </cell>
          <cell r="E38" t="str">
            <v>UN</v>
          </cell>
        </row>
        <row r="39">
          <cell r="A39">
            <v>3992</v>
          </cell>
          <cell r="B39" t="str">
            <v>SINAPI</v>
          </cell>
          <cell r="C39" t="str">
            <v>TABUA APARELHADA *2,5 X 30* CM, EM MACARANDUBA, ANGELIM OU EQUIVALENTE DA REGIAO</v>
          </cell>
          <cell r="D39">
            <v>23.2</v>
          </cell>
          <cell r="E39" t="str">
            <v>M</v>
          </cell>
        </row>
        <row r="40">
          <cell r="A40">
            <v>34</v>
          </cell>
          <cell r="B40" t="str">
            <v>SINAPI</v>
          </cell>
          <cell r="C40" t="str">
            <v>ACO CA-50, 10,0 MM, VERGALHAO</v>
          </cell>
          <cell r="D40">
            <v>11.05</v>
          </cell>
          <cell r="E40" t="str">
            <v>KG</v>
          </cell>
        </row>
        <row r="41">
          <cell r="A41">
            <v>38877</v>
          </cell>
          <cell r="B41" t="str">
            <v>SINAPI</v>
          </cell>
          <cell r="C41" t="str">
            <v>MASSA PARA TEXTURA LISA DE BASE ACRILICA, USO INTERNO E EXTERNO</v>
          </cell>
          <cell r="D41">
            <v>5.32</v>
          </cell>
          <cell r="E41" t="str">
            <v>KG</v>
          </cell>
        </row>
        <row r="42">
          <cell r="A42">
            <v>4056</v>
          </cell>
          <cell r="B42" t="str">
            <v>SINAPI</v>
          </cell>
          <cell r="C42" t="str">
            <v>!EM PROCESSO DE DESATIVACAO!MASSA ACRILICA PARA PAREDES INTERIOR/EXTERIOR</v>
          </cell>
          <cell r="D42">
            <v>30.75</v>
          </cell>
          <cell r="E42" t="str">
            <v>GL</v>
          </cell>
        </row>
        <row r="43">
          <cell r="A43">
            <v>36155</v>
          </cell>
          <cell r="B43" t="str">
            <v>SINAPI</v>
          </cell>
          <cell r="C43" t="str">
            <v>BLOQUETE/PISO INTERTRAVADO DE CONCRETO - MODELO ONDA/16 FACES/RETANGULAR/TIJOLINHO/PAVER/HOLANDES/PARALELEPIPEDO, 20 CM X 10 CM, E = 6 CM, RESISTENCIA DE 35 MPA (NBR 9781), COR NATURAL</v>
          </cell>
          <cell r="D43">
            <v>31.66</v>
          </cell>
          <cell r="E43" t="str">
            <v>m²</v>
          </cell>
        </row>
        <row r="44">
          <cell r="A44">
            <v>39599</v>
          </cell>
          <cell r="B44" t="str">
            <v>SINAPI</v>
          </cell>
          <cell r="C44" t="str">
            <v>CABO DE PAR TRANCADO UTP, 4 PARES, CATEGORIA 6</v>
          </cell>
          <cell r="D44">
            <v>1.86</v>
          </cell>
          <cell r="E44" t="str">
            <v>M</v>
          </cell>
        </row>
        <row r="45">
          <cell r="A45">
            <v>1014</v>
          </cell>
          <cell r="B45" t="str">
            <v>SINAPI</v>
          </cell>
          <cell r="C45" t="str">
            <v>CABO DE COBRE, FLEXIVEL, CLASSE 4 OU 5, ISOLACAO EM PVC/A, ANTICHAMA BWF-B, 1 CONDUTOR, 450/750 V, SECAO NOMINAL 2,5 MM2</v>
          </cell>
          <cell r="D45">
            <v>2.1</v>
          </cell>
          <cell r="E45" t="str">
            <v>M</v>
          </cell>
        </row>
        <row r="46">
          <cell r="A46">
            <v>43059</v>
          </cell>
          <cell r="B46" t="str">
            <v>SINAPI</v>
          </cell>
          <cell r="C46" t="str">
            <v>ACO CA-60, 4,2 MM, OU 5,0 MM, OU 6,0 MM, OU 7,0 MM, VERGALHAO</v>
          </cell>
          <cell r="D46">
            <v>10.45</v>
          </cell>
          <cell r="E46" t="str">
            <v>KG</v>
          </cell>
        </row>
        <row r="47">
          <cell r="A47">
            <v>536</v>
          </cell>
          <cell r="B47" t="str">
            <v>SINAPI</v>
          </cell>
          <cell r="C47" t="str">
            <v>REVESTIMENTO EM CERAMICA ESMALTADA EXTRA, PEI MENOR OU IGUAL A 3, FORMATO MENOR OU IGUAL A 2025 CM2</v>
          </cell>
          <cell r="D47">
            <v>31.61</v>
          </cell>
          <cell r="E47" t="str">
            <v>m²</v>
          </cell>
        </row>
        <row r="48">
          <cell r="A48">
            <v>370</v>
          </cell>
          <cell r="B48" t="str">
            <v>SINAPI</v>
          </cell>
          <cell r="C48" t="str">
            <v>AREIA MEDIA - POSTO JAZIDA/FORNECEDOR (RETIRADO NA JAZIDA, SEM TRANSPORTE)</v>
          </cell>
          <cell r="D48">
            <v>46.67</v>
          </cell>
          <cell r="E48" t="str">
            <v>m³</v>
          </cell>
        </row>
        <row r="49">
          <cell r="A49">
            <v>10709</v>
          </cell>
          <cell r="B49" t="str">
            <v>SINAPI</v>
          </cell>
          <cell r="C49" t="str">
            <v>CARPETE DE NYLON EM MANTA PARA TRAFEGO COMERCIAL PESADO, E = 9 A 10 MM (INSTALADO)</v>
          </cell>
          <cell r="D49">
            <v>124.69</v>
          </cell>
          <cell r="E49" t="str">
            <v>m²</v>
          </cell>
        </row>
        <row r="50">
          <cell r="A50">
            <v>39413</v>
          </cell>
          <cell r="B50" t="str">
            <v>SINAPI</v>
          </cell>
          <cell r="C50" t="str">
            <v>PLACA / CHAPA DE GESSO ACARTONADO, STANDARD (ST), COR BRANCA, E = 12,5 MM, 1200 X 2400 MM (L X C)</v>
          </cell>
          <cell r="D50">
            <v>12.17</v>
          </cell>
          <cell r="E50" t="str">
            <v>m²</v>
          </cell>
        </row>
        <row r="51">
          <cell r="A51">
            <v>33</v>
          </cell>
          <cell r="B51" t="str">
            <v>SINAPI</v>
          </cell>
          <cell r="C51" t="str">
            <v>ACO CA-50, 8,0 MM, VERGALHAO</v>
          </cell>
          <cell r="D51">
            <v>11.72</v>
          </cell>
          <cell r="E51" t="str">
            <v>KG</v>
          </cell>
        </row>
        <row r="52">
          <cell r="A52">
            <v>7619</v>
          </cell>
          <cell r="B52" t="str">
            <v>SINAPI</v>
          </cell>
          <cell r="C52" t="str">
            <v>TRANSFORMADOR TRIFASICO DE DISTRIBUICAO, POTENCIA DE 112,5 KVA, TENSAO NOMINAL DE 15 KV, TENSAO SECUNDARIA DE 220/127V, EM OLEO ISOLANTE TIPO MINERAL</v>
          </cell>
          <cell r="D52">
            <v>10330.338988663163</v>
          </cell>
          <cell r="E52" t="str">
            <v>UN</v>
          </cell>
        </row>
        <row r="53">
          <cell r="A53">
            <v>6189</v>
          </cell>
          <cell r="B53" t="str">
            <v>SINAPI</v>
          </cell>
          <cell r="C53" t="str">
            <v>TABUA NAO APARELHADA *2,5 X 30* CM, EM MACARANDUBA, ANGELIM OU EQUIVALENTE DA REGIAO - BRUTA</v>
          </cell>
          <cell r="D53">
            <v>20.62</v>
          </cell>
          <cell r="E53" t="str">
            <v>M</v>
          </cell>
        </row>
        <row r="54">
          <cell r="A54">
            <v>1106</v>
          </cell>
          <cell r="B54" t="str">
            <v>SINAPI</v>
          </cell>
          <cell r="C54" t="str">
            <v>CAL HIDRATADA CH-I PARA ARGAMASSAS</v>
          </cell>
          <cell r="D54">
            <v>0.92</v>
          </cell>
          <cell r="E54" t="str">
            <v>KG</v>
          </cell>
        </row>
        <row r="55">
          <cell r="A55">
            <v>7356</v>
          </cell>
          <cell r="B55" t="str">
            <v>SINAPI</v>
          </cell>
          <cell r="C55" t="str">
            <v>TINTA ACRILICA PREMIUM, COR BRANCO FOSCO</v>
          </cell>
          <cell r="D55">
            <v>17.29</v>
          </cell>
          <cell r="E55" t="str">
            <v>L</v>
          </cell>
        </row>
        <row r="56">
          <cell r="A56">
            <v>247</v>
          </cell>
          <cell r="B56" t="str">
            <v>SINAPI</v>
          </cell>
          <cell r="C56" t="str">
            <v>AJUDANTE DE ELETRICISTA</v>
          </cell>
          <cell r="D56">
            <v>9.07</v>
          </cell>
          <cell r="E56" t="str">
            <v>H</v>
          </cell>
        </row>
        <row r="57">
          <cell r="A57">
            <v>43194</v>
          </cell>
          <cell r="B57" t="str">
            <v>SINAPI</v>
          </cell>
          <cell r="C57" t="str">
            <v>AR CONDICIONADO SPLIT INVERTER ON/OFF, HI-WALL
(PAREDE), 9000 BTUS, CICLO FRIO, 60HZ, CLASSIFICAÇÃO ENERGÉTICA A - SELO PROCEL, GÁS HFC</v>
          </cell>
          <cell r="D57">
            <v>1462.57</v>
          </cell>
          <cell r="E57" t="str">
            <v>UN</v>
          </cell>
        </row>
        <row r="58">
          <cell r="A58">
            <v>977</v>
          </cell>
          <cell r="B58" t="str">
            <v>SINAPI</v>
          </cell>
          <cell r="C58" t="str">
            <v>CABO DE COBRE, FLEXIVEL, CLASSE 4 OU 5, ISOLACAO EM PVC/A, ANTICHAMA BWF-B, COBERTURA PVC-ST1, ANTICHAMA BWF-B, 1 CONDUTOR, 0,6/1 KV, SECAO NOMINAL 70 MM2</v>
          </cell>
          <cell r="D58">
            <v>55.724766375442677</v>
          </cell>
          <cell r="E58" t="str">
            <v>M</v>
          </cell>
        </row>
        <row r="59">
          <cell r="A59">
            <v>6117</v>
          </cell>
          <cell r="B59" t="str">
            <v>SINAPI</v>
          </cell>
          <cell r="C59" t="str">
            <v>CARPINTEIRO AUXILIAR</v>
          </cell>
          <cell r="D59">
            <v>10.15</v>
          </cell>
          <cell r="E59" t="str">
            <v>H</v>
          </cell>
        </row>
        <row r="60">
          <cell r="A60">
            <v>4014</v>
          </cell>
          <cell r="B60" t="str">
            <v>SINAPI</v>
          </cell>
          <cell r="C60" t="str">
            <v>MANTA ASFALTICA ELASTOMERICA EM POLIESTER 3 MM, TIPO III, CLASSE B, ACABAMENTO PP (NBR 9952)</v>
          </cell>
          <cell r="D60">
            <v>50.33</v>
          </cell>
          <cell r="E60" t="str">
            <v>m²</v>
          </cell>
        </row>
        <row r="61">
          <cell r="A61">
            <v>2696</v>
          </cell>
          <cell r="B61" t="str">
            <v>SINAPI</v>
          </cell>
          <cell r="C61" t="str">
            <v>ENCANADOR OU BOMBEIRO HIDRAULICO</v>
          </cell>
          <cell r="D61">
            <v>12.9</v>
          </cell>
          <cell r="E61" t="str">
            <v>H</v>
          </cell>
        </row>
        <row r="62">
          <cell r="A62">
            <v>378</v>
          </cell>
          <cell r="B62" t="str">
            <v>SINAPI</v>
          </cell>
          <cell r="C62" t="str">
            <v>ARMADOR</v>
          </cell>
          <cell r="D62">
            <v>12.9</v>
          </cell>
          <cell r="E62" t="str">
            <v>H</v>
          </cell>
        </row>
        <row r="63">
          <cell r="A63">
            <v>6193</v>
          </cell>
          <cell r="B63" t="str">
            <v>SINAPI</v>
          </cell>
          <cell r="C63" t="str">
            <v>TABUA  NAO  APARELHADA  *2,5 X 20* CM, EM MACARANDUBA, ANGELIM OU EQUIVALENTE DA REGIAO - BRUTA</v>
          </cell>
          <cell r="D63">
            <v>14.13</v>
          </cell>
          <cell r="E63" t="str">
            <v>M</v>
          </cell>
        </row>
        <row r="64">
          <cell r="A64">
            <v>995</v>
          </cell>
          <cell r="B64" t="str">
            <v>SINAPI</v>
          </cell>
          <cell r="C64" t="str">
            <v>CABO DE COBRE, FLEXIVEL, CLASSE 4 OU 5, ISOLACAO EM PVC/A, ANTICHAMA BWF-B, COBERTURA PVC-ST1, ANTICHAMA BWF-B, 1 CONDUTOR, 0,6/1 KV, SECAO NOMINAL 16 MM2</v>
          </cell>
          <cell r="D64">
            <v>15.03</v>
          </cell>
          <cell r="E64" t="str">
            <v>M</v>
          </cell>
        </row>
        <row r="65">
          <cell r="A65">
            <v>1527</v>
          </cell>
          <cell r="B65" t="str">
            <v>SINAPI</v>
          </cell>
          <cell r="C65" t="str">
            <v>CONCRETO USINADO BOMBEAVEL, CLASSE DE RESISTENCIA C25, COM BRITA 0 E 1, SLUMP = 100 +/- 20 MM, INCLUI SERVICO DE BOMBEAMENTO (NBR 8953)</v>
          </cell>
          <cell r="D65">
            <v>278.17157441860451</v>
          </cell>
          <cell r="E65" t="str">
            <v>m³</v>
          </cell>
        </row>
        <row r="66">
          <cell r="A66">
            <v>43491</v>
          </cell>
          <cell r="B66" t="str">
            <v>SINAPI</v>
          </cell>
          <cell r="C66" t="str">
            <v>EPI - FAMILIA SERVENTE - HORISTA (ENCARGOS COMPLEMENTARES - COLETADO CAIXA)</v>
          </cell>
          <cell r="D66">
            <v>1.01</v>
          </cell>
          <cell r="E66" t="str">
            <v>H</v>
          </cell>
        </row>
        <row r="67">
          <cell r="A67">
            <v>4760</v>
          </cell>
          <cell r="B67" t="str">
            <v>SINAPI</v>
          </cell>
          <cell r="C67" t="str">
            <v>AZULEJISTA OU LADRILHEIRO</v>
          </cell>
          <cell r="D67">
            <v>15.87</v>
          </cell>
          <cell r="E67" t="str">
            <v>H</v>
          </cell>
        </row>
        <row r="68">
          <cell r="A68">
            <v>25957</v>
          </cell>
          <cell r="B68" t="str">
            <v>SINAPI</v>
          </cell>
          <cell r="C68" t="str">
            <v>MONTADOR DE ESTRUTURAS METALICAS</v>
          </cell>
          <cell r="D68">
            <v>14.08</v>
          </cell>
          <cell r="E68" t="str">
            <v>H</v>
          </cell>
        </row>
        <row r="69">
          <cell r="A69">
            <v>39555</v>
          </cell>
          <cell r="B69" t="str">
            <v>SINAPI</v>
          </cell>
          <cell r="C69" t="str">
            <v>AR CONDICIONADO SPLIT INVERTER ON/OFF, HI-WALL (PAREDE), 12000 BTUS, CICLO FRIO, 60HZ, CLASSIFICAÇÃO
ENERGÉTICA A - SELO PROCEL, GÁS HFC</v>
          </cell>
          <cell r="D69">
            <v>1680.32</v>
          </cell>
          <cell r="E69" t="str">
            <v>UN</v>
          </cell>
        </row>
        <row r="70">
          <cell r="A70">
            <v>43446</v>
          </cell>
          <cell r="B70" t="str">
            <v>SINAPI</v>
          </cell>
          <cell r="C70" t="str">
            <v>ANEL EM CONCRETO ARMADO, PERFURADO, PARA FOSSAS SEPTICAS E SUMIDOUROS, SEM FUNDO, DIAMETRO INTERNO DE 2,00 M E ALTURA DE 0,50 M</v>
          </cell>
          <cell r="D70">
            <v>308.10705742982805</v>
          </cell>
          <cell r="E70" t="str">
            <v>UN</v>
          </cell>
        </row>
        <row r="71">
          <cell r="A71">
            <v>37595</v>
          </cell>
          <cell r="B71" t="str">
            <v>SINAPI</v>
          </cell>
          <cell r="C71" t="str">
            <v>ARGAMASSA COLANTE TIPO AC III</v>
          </cell>
          <cell r="D71">
            <v>1.75</v>
          </cell>
          <cell r="E71" t="str">
            <v>KG</v>
          </cell>
        </row>
        <row r="72">
          <cell r="A72">
            <v>626</v>
          </cell>
          <cell r="B72" t="str">
            <v>SINAPI</v>
          </cell>
          <cell r="C72" t="str">
            <v>MANTA LIQUIDA DE BASE ASFALTICA MODIFICADA COM A ADICAO DE ELASTOMEROS DILUIDOS EM SOLVENTE ORGANICO, APLICACAO A FRIO (MEMBRANA IMPERMEABILIZANTE ASFASTICA)</v>
          </cell>
          <cell r="D72">
            <v>11.001345691382763</v>
          </cell>
          <cell r="E72" t="str">
            <v>KG</v>
          </cell>
        </row>
        <row r="73">
          <cell r="A73">
            <v>32</v>
          </cell>
          <cell r="B73" t="str">
            <v>SINAPI</v>
          </cell>
          <cell r="C73" t="str">
            <v>ACO CA-50, 6,3 MM, VERGALHAO</v>
          </cell>
          <cell r="D73">
            <v>11.65</v>
          </cell>
          <cell r="E73" t="str">
            <v>KG</v>
          </cell>
        </row>
        <row r="74">
          <cell r="A74">
            <v>11587</v>
          </cell>
          <cell r="B74" t="str">
            <v>SINAPI</v>
          </cell>
          <cell r="C74" t="str">
            <v>FORRO DE PVC LISO, BRANCO, REGUA DE 10 CM, ESPESSURA DE 8 MM A 10 MM (COM COLOCACAO / SEM ESTRUTURA METALICA)</v>
          </cell>
          <cell r="D74">
            <v>23.788735727989845</v>
          </cell>
          <cell r="E74" t="str">
            <v>m²</v>
          </cell>
        </row>
        <row r="75">
          <cell r="A75">
            <v>4792</v>
          </cell>
          <cell r="B75" t="str">
            <v>SINAPI</v>
          </cell>
          <cell r="C75" t="str">
            <v>PLACA VINILICA SEMIFLEXIVEL PARA PISOS, E = 3,2 MM, 30 X 30 CM (SEM COLOCACAO)</v>
          </cell>
          <cell r="D75">
            <v>109.17135194213719</v>
          </cell>
          <cell r="E75" t="str">
            <v>m²</v>
          </cell>
        </row>
        <row r="76">
          <cell r="A76">
            <v>20065</v>
          </cell>
          <cell r="B76" t="str">
            <v>SINAPI</v>
          </cell>
          <cell r="C76" t="str">
            <v>TUBO PVC  SERIE NORMAL, DN 150 MM, PARA ESGOTO  PREDIAL (NBR 5688)</v>
          </cell>
          <cell r="D76">
            <v>23.340076830138269</v>
          </cell>
          <cell r="E76" t="str">
            <v>M</v>
          </cell>
        </row>
        <row r="77">
          <cell r="A77">
            <v>4759</v>
          </cell>
          <cell r="B77" t="str">
            <v>SINAPI</v>
          </cell>
          <cell r="C77" t="str">
            <v>CALCETEIRO</v>
          </cell>
          <cell r="D77">
            <v>12.9</v>
          </cell>
          <cell r="E77" t="str">
            <v>H</v>
          </cell>
        </row>
        <row r="78">
          <cell r="A78">
            <v>7307</v>
          </cell>
          <cell r="B78" t="str">
            <v>SINAPI</v>
          </cell>
          <cell r="C78" t="str">
            <v>FUNDO ANTICORROSIVO PARA METAIS FERROSOS (ZARCAO)</v>
          </cell>
          <cell r="D78">
            <v>26.25</v>
          </cell>
          <cell r="E78" t="str">
            <v>L</v>
          </cell>
        </row>
        <row r="79">
          <cell r="A79">
            <v>1524</v>
          </cell>
          <cell r="B79" t="str">
            <v>SINAPI</v>
          </cell>
          <cell r="C79" t="str">
            <v>CONCRETO USINADO BOMBEAVEL, CLASSE DE RESISTENCIA C20, COM BRITA 0 E 1, SLUMP = 100 +/- 20 MM, INCLUI SERVICO DE BOMBEAMENTO (NBR 8953)</v>
          </cell>
          <cell r="D79">
            <v>399.99</v>
          </cell>
          <cell r="E79" t="str">
            <v>m³</v>
          </cell>
        </row>
        <row r="80">
          <cell r="A80">
            <v>1113</v>
          </cell>
          <cell r="B80" t="str">
            <v>SINAPI</v>
          </cell>
          <cell r="C80" t="str">
            <v>RUFO EXTERNO/INTERNO DE CHAPA DE ACO GALVANIZADA NUM 26, CORTE 33 CM</v>
          </cell>
          <cell r="D80">
            <v>26.19</v>
          </cell>
          <cell r="E80" t="str">
            <v>M</v>
          </cell>
        </row>
        <row r="81">
          <cell r="A81">
            <v>43489</v>
          </cell>
          <cell r="B81" t="str">
            <v>SINAPI</v>
          </cell>
          <cell r="C81" t="str">
            <v>EPI - FAMILIA PEDREIRO - HORISTA (ENCARGOS COMPLEMENTARES - COLETADO CAIXA)</v>
          </cell>
          <cell r="D81">
            <v>0.95</v>
          </cell>
          <cell r="E81" t="str">
            <v>H</v>
          </cell>
        </row>
        <row r="82">
          <cell r="A82">
            <v>9836</v>
          </cell>
          <cell r="B82" t="str">
            <v>SINAPI</v>
          </cell>
          <cell r="C82" t="str">
            <v>TUBO PVC  SERIE NORMAL, DN 100 MM, PARA ESGOTO  PREDIAL (NBR 5688)</v>
          </cell>
          <cell r="D82">
            <v>12.89</v>
          </cell>
          <cell r="E82" t="str">
            <v>M</v>
          </cell>
        </row>
        <row r="83">
          <cell r="A83">
            <v>246</v>
          </cell>
          <cell r="B83" t="str">
            <v>SINAPI</v>
          </cell>
          <cell r="C83" t="str">
            <v>AUXILIAR DE ENCANADOR OU BOMBEIRO HIDRAULICO</v>
          </cell>
          <cell r="D83">
            <v>9.15</v>
          </cell>
          <cell r="E83" t="str">
            <v>H</v>
          </cell>
        </row>
        <row r="84">
          <cell r="A84">
            <v>43483</v>
          </cell>
          <cell r="B84" t="str">
            <v>SINAPI</v>
          </cell>
          <cell r="C84" t="str">
            <v>EPI - FAMILIA CARPINTEIRO DE FORMAS - HORISTA (ENCARGOS COMPLEMENTARES - COLETADO CAIXA)</v>
          </cell>
          <cell r="D84">
            <v>1.05</v>
          </cell>
          <cell r="E84" t="str">
            <v>H</v>
          </cell>
        </row>
        <row r="85">
          <cell r="A85">
            <v>4230</v>
          </cell>
          <cell r="B85" t="str">
            <v>SINAPI</v>
          </cell>
          <cell r="C85" t="str">
            <v>OPERADOR DE MAQUINAS E TRATORES DIVERSOS (TERRAPLANAGEM)</v>
          </cell>
          <cell r="D85">
            <v>17.649999999999999</v>
          </cell>
          <cell r="E85" t="str">
            <v>H</v>
          </cell>
        </row>
        <row r="86">
          <cell r="A86">
            <v>39024</v>
          </cell>
          <cell r="B86" t="str">
            <v>SINAPI</v>
          </cell>
          <cell r="C86" t="str">
            <v>PORTA DE ABRIR EM ALUMINIO COM DIVISAO HORIZONTAL  PARA VIDROS,  ACABAMENTO ANODIZADO NATURAL, VIDROS INCLUSOS, SEM GUARNICAO/ALIZAR/VISTA , 87 X 210 CM</v>
          </cell>
          <cell r="D86">
            <v>703.9</v>
          </cell>
          <cell r="E86" t="str">
            <v>UN</v>
          </cell>
        </row>
        <row r="87">
          <cell r="A87">
            <v>7258</v>
          </cell>
          <cell r="B87" t="str">
            <v>SINAPI</v>
          </cell>
          <cell r="C87" t="str">
            <v>TIJOLO CERAMICO MACICO COMUM *5 X 10 X 20* CM (L X A X C)</v>
          </cell>
          <cell r="D87">
            <v>0.69</v>
          </cell>
          <cell r="E87" t="str">
            <v>UN</v>
          </cell>
        </row>
        <row r="88">
          <cell r="A88">
            <v>366</v>
          </cell>
          <cell r="B88" t="str">
            <v>SINAPI</v>
          </cell>
          <cell r="C88" t="str">
            <v>AREIA FINA - POSTO JAZIDA/FORNECEDOR (RETIRADO NA JAZIDA, SEM TRANSPORTE)</v>
          </cell>
          <cell r="D88">
            <v>26</v>
          </cell>
          <cell r="E88" t="str">
            <v>m³</v>
          </cell>
        </row>
        <row r="89">
          <cell r="A89">
            <v>38101</v>
          </cell>
          <cell r="B89" t="str">
            <v>SINAPI</v>
          </cell>
          <cell r="C89" t="str">
            <v>TOMADA 2P+T 10A, 250V  (APENAS MODULO)</v>
          </cell>
          <cell r="D89">
            <v>7.66</v>
          </cell>
          <cell r="E89" t="str">
            <v>UN</v>
          </cell>
        </row>
        <row r="90">
          <cell r="A90">
            <v>37552</v>
          </cell>
          <cell r="B90" t="str">
            <v>SINAPI</v>
          </cell>
          <cell r="C90" t="str">
            <v>ARGAMASSA INDUSTRIALIZADA PARA CHAPISCO ROLADO</v>
          </cell>
          <cell r="D90">
            <v>1.87</v>
          </cell>
          <cell r="E90" t="str">
            <v>KG</v>
          </cell>
        </row>
        <row r="91">
          <cell r="A91">
            <v>7194</v>
          </cell>
          <cell r="B91" t="str">
            <v>SINAPI</v>
          </cell>
          <cell r="C91" t="str">
            <v>TELHA DE FIBROCIMENTO ONDULADA E = 6 MM, DE 2,44 X 1,10 M (SEM AMIANTO)</v>
          </cell>
          <cell r="D91">
            <v>35.549999999999997</v>
          </cell>
          <cell r="E91" t="str">
            <v>m²</v>
          </cell>
        </row>
        <row r="92">
          <cell r="A92">
            <v>12873</v>
          </cell>
          <cell r="B92" t="str">
            <v>SINAPI</v>
          </cell>
          <cell r="C92" t="str">
            <v>IMPERMEABILIZADOR</v>
          </cell>
          <cell r="D92">
            <v>12.9</v>
          </cell>
          <cell r="E92" t="str">
            <v>H</v>
          </cell>
        </row>
        <row r="93">
          <cell r="A93">
            <v>39422</v>
          </cell>
          <cell r="B93" t="str">
            <v>SINAPI</v>
          </cell>
          <cell r="C93" t="str">
            <v>PERFIL MONTANTE, FORMATO C, EM ACO ZINCADO, PARA ESTRUTURA PAREDE DRYWALL, E = 0,5 MM, 70 X 3000 MM (L X C)</v>
          </cell>
          <cell r="D93">
            <v>9.99</v>
          </cell>
          <cell r="E93" t="str">
            <v>M</v>
          </cell>
        </row>
        <row r="94">
          <cell r="A94">
            <v>11891</v>
          </cell>
          <cell r="B94" t="str">
            <v>SINAPI</v>
          </cell>
          <cell r="C94" t="str">
            <v>CORDAO DE COBRE, FLEXIVEL, TORCIDO, CLASSE 4 OU 5, ISOLACAO EM PVC/D, 300 V, 2 CONDUTORES DE 2,5 MM2</v>
          </cell>
          <cell r="D94">
            <v>4.51</v>
          </cell>
          <cell r="E94" t="str">
            <v>M</v>
          </cell>
        </row>
        <row r="95">
          <cell r="A95">
            <v>4721</v>
          </cell>
          <cell r="B95" t="str">
            <v>SINAPI</v>
          </cell>
          <cell r="C95" t="str">
            <v>PEDRA BRITADA N. 1 (9,5 a 19 MM) POSTO PEDREIRA/FORNECEDOR, SEM FRETE</v>
          </cell>
          <cell r="D95">
            <v>76.319999999999993</v>
          </cell>
          <cell r="E95" t="str">
            <v>m³</v>
          </cell>
        </row>
        <row r="96">
          <cell r="A96">
            <v>4922</v>
          </cell>
          <cell r="B96" t="str">
            <v>SINAPI</v>
          </cell>
          <cell r="C96" t="str">
            <v>PORTA DE CORRER EM ALUMINIO, DUAS FOLHAS MOVEIS COM VIDRO, FECHADURA E PUXADOR EMBUTIDO, ACABAMENTO ANODIZADO NATURAL, SEM GUARNICAO/ALIZAR/VISTA</v>
          </cell>
          <cell r="D96">
            <v>325.53162110485005</v>
          </cell>
          <cell r="E96" t="str">
            <v>m²</v>
          </cell>
        </row>
        <row r="97">
          <cell r="A97">
            <v>43467</v>
          </cell>
          <cell r="B97" t="str">
            <v>SINAPI</v>
          </cell>
          <cell r="C97" t="str">
            <v>FERRAMENTAS - FAMILIA SERVENTE - HORISTA (ENCARGOS COMPLEMENTARES - COLETADO CAIXA)</v>
          </cell>
          <cell r="D97">
            <v>0.41</v>
          </cell>
          <cell r="E97" t="str">
            <v>H</v>
          </cell>
        </row>
        <row r="98">
          <cell r="A98">
            <v>37666</v>
          </cell>
          <cell r="B98" t="str">
            <v>SINAPI</v>
          </cell>
          <cell r="C98" t="str">
            <v>OPERADOR DE BETONEIRA ESTACIONARIA / MISTURADOR</v>
          </cell>
          <cell r="D98">
            <v>13.33</v>
          </cell>
          <cell r="E98" t="str">
            <v>H</v>
          </cell>
        </row>
        <row r="99">
          <cell r="A99">
            <v>36520</v>
          </cell>
          <cell r="B99" t="str">
            <v>SINAPI</v>
          </cell>
          <cell r="C99" t="str">
            <v>BACIA SANITARIA (VASO) CONVENCIONAL PARA PCD SEM FURO FRONTAL, DE LOUCA BRANCA, SEM ASSENTO</v>
          </cell>
          <cell r="D99">
            <v>605.42999999999995</v>
          </cell>
          <cell r="E99" t="str">
            <v>UN</v>
          </cell>
        </row>
        <row r="100">
          <cell r="A100">
            <v>43465</v>
          </cell>
          <cell r="B100" t="str">
            <v>SINAPI</v>
          </cell>
          <cell r="C100" t="str">
            <v>FERRAMENTAS - FAMILIA PEDREIRO - HORISTA (ENCARGOS COMPLEMENTARES - COLETADO CAIXA)</v>
          </cell>
          <cell r="D100">
            <v>0.57999999999999996</v>
          </cell>
          <cell r="E100" t="str">
            <v>H</v>
          </cell>
        </row>
        <row r="101">
          <cell r="A101">
            <v>21128</v>
          </cell>
          <cell r="B101" t="str">
            <v>SINAPI</v>
          </cell>
          <cell r="C101" t="str">
            <v>!EM PROCESSO DESATIVACAO! ELETRODUTO EM ACO GALVANIZADO ELETROLITICO, LEVE, DIAMETRO 3/4", PAREDE DE 0,90 MM</v>
          </cell>
          <cell r="D101">
            <v>7.1925885986394578</v>
          </cell>
          <cell r="E101" t="str">
            <v>M</v>
          </cell>
        </row>
        <row r="102">
          <cell r="A102">
            <v>4791</v>
          </cell>
          <cell r="B102" t="str">
            <v>SINAPI</v>
          </cell>
          <cell r="C102" t="str">
            <v>ADESIVO ACRILICO/COLA DE CONTATO</v>
          </cell>
          <cell r="D102">
            <v>17.510000000000002</v>
          </cell>
          <cell r="E102" t="str">
            <v>KG</v>
          </cell>
        </row>
        <row r="103">
          <cell r="A103">
            <v>21009</v>
          </cell>
          <cell r="B103" t="str">
            <v>SINAPI</v>
          </cell>
          <cell r="C103" t="str">
            <v>TUBO ACO GALVANIZADO COM COSTURA, CLASSE LEVE, DN 20 MM ( 3/4"),  E = 2,25 MM,  *1,3* KG/M (NBR 5580)</v>
          </cell>
          <cell r="D103">
            <v>28.55</v>
          </cell>
          <cell r="E103" t="str">
            <v>M</v>
          </cell>
        </row>
        <row r="104">
          <cell r="A104">
            <v>3093</v>
          </cell>
          <cell r="B104" t="str">
            <v>SINAPI</v>
          </cell>
          <cell r="C104" t="str">
            <v>FECHADURA ROSETA REDONDA PARA PORTA INTERNA, EM ACO INOX (MAQUINA, TESTA E CONTRA-TESTA) E EM ZAMAC (MACANETA, LINGUETA E TRINCOS) COM ACABAMENTO CROMADO, MAQUINA DE 55 MM, INCLUINDO CHAVE TIPO INTERNA</v>
          </cell>
          <cell r="D104">
            <v>74.400000000000006</v>
          </cell>
          <cell r="E104" t="str">
            <v>CJ</v>
          </cell>
        </row>
        <row r="105">
          <cell r="A105">
            <v>43132</v>
          </cell>
          <cell r="B105" t="str">
            <v>SINAPI</v>
          </cell>
          <cell r="C105" t="str">
            <v>ARAME RECOZIDO 16 BWG, D = 1,65 MM (0,016 KG/M) OU 18 BWG, D = 1,25 MM (0,01 KG/M)</v>
          </cell>
          <cell r="D105">
            <v>20</v>
          </cell>
          <cell r="E105" t="str">
            <v>KG</v>
          </cell>
        </row>
        <row r="106">
          <cell r="A106">
            <v>41628</v>
          </cell>
          <cell r="B106" t="str">
            <v>SINAPI</v>
          </cell>
          <cell r="C106" t="str">
            <v>CAIXA DE CONCRETO ARMADO PRE-MOLDADO, COM FUNDO E TAMPA, DIMENSOES DE 0,40 X 0,40 X 0,40 M</v>
          </cell>
          <cell r="D106">
            <v>215.24</v>
          </cell>
          <cell r="E106" t="str">
            <v>UN</v>
          </cell>
        </row>
        <row r="107">
          <cell r="A107">
            <v>43484</v>
          </cell>
          <cell r="B107" t="str">
            <v>SINAPI</v>
          </cell>
          <cell r="C107" t="str">
            <v>EPI - FAMILIA ELETRICISTA - HORISTA (ENCARGOS COMPLEMENTARES - COLETADO CAIXA)</v>
          </cell>
          <cell r="D107">
            <v>0.91</v>
          </cell>
          <cell r="E107" t="str">
            <v>H</v>
          </cell>
        </row>
        <row r="108">
          <cell r="A108">
            <v>732</v>
          </cell>
          <cell r="B108" t="str">
            <v>SINAPI</v>
          </cell>
          <cell r="C108" t="str">
            <v>BOMBA CENTRIFUGA MOTOR ELETRICO TRIFASICO 0,99HP  DIAMETRO DE SUCCAO X ELEVACAO 1" X 1", DIAMETRO DO ROTOR 145 MM, HM/Q: 14 M / 8,4 M3/H A 40 M / 0,60 M3/H</v>
          </cell>
          <cell r="D108">
            <v>1173.01</v>
          </cell>
          <cell r="E108" t="str">
            <v>UN</v>
          </cell>
        </row>
        <row r="109">
          <cell r="A109">
            <v>43441</v>
          </cell>
          <cell r="B109" t="str">
            <v>SINAPI</v>
          </cell>
          <cell r="C109" t="str">
            <v>ANEL EM CONCRETO ARMADO, LISO, PARA POCOS DE INSPECAO, COM FUNDO, DIAMETRO INTERNO DE 0,60 M E ALTURA DE 0,50 M</v>
          </cell>
          <cell r="D109">
            <v>113.95</v>
          </cell>
          <cell r="E109" t="str">
            <v>UN</v>
          </cell>
        </row>
        <row r="110">
          <cell r="A110">
            <v>11029</v>
          </cell>
          <cell r="B110" t="str">
            <v>SINAPI</v>
          </cell>
          <cell r="C110" t="str">
            <v>HASTE RETA PARA GANCHO DE FERRO GALVANIZADO, COM ROSCA 1/4 " X 30 CM PARA FIXACAO DE TELHA METALICA, INCLUI PORCA E ARRUELAS DE VEDACAO</v>
          </cell>
          <cell r="D110">
            <v>1.05</v>
          </cell>
          <cell r="E110" t="str">
            <v>CJ</v>
          </cell>
        </row>
        <row r="111">
          <cell r="A111">
            <v>12041</v>
          </cell>
          <cell r="B111" t="str">
            <v>SINAPI</v>
          </cell>
          <cell r="C111" t="str">
            <v>QUADRO DE DISTRIBUICAO COM BARRAMENTO TRIFASICO, DE EMBUTIR, EM CHAPA DE ACO GALVANIZADO, PARA 30 DISJUNTORES DIN, 150 A</v>
          </cell>
          <cell r="D111">
            <v>549.54999999999995</v>
          </cell>
          <cell r="E111" t="str">
            <v>UN</v>
          </cell>
        </row>
        <row r="112">
          <cell r="A112">
            <v>34640</v>
          </cell>
          <cell r="B112" t="str">
            <v>SINAPI</v>
          </cell>
          <cell r="C112" t="str">
            <v>CAIXA D'ÁGUA EM POLIETILENO 2.000L, INCLUSO TORNEIRA DE BÓIA, REGISTROS E ADAPTADORES - FORNECIMENTO E
INSTALAÇÃO</v>
          </cell>
          <cell r="D112">
            <v>1089.56</v>
          </cell>
          <cell r="E112" t="str">
            <v>UN</v>
          </cell>
        </row>
        <row r="113">
          <cell r="A113">
            <v>39243</v>
          </cell>
          <cell r="B113" t="str">
            <v>SINAPI</v>
          </cell>
          <cell r="C113" t="str">
            <v>ELETRODUTO PVC FLEXIVEL CORRUGADO, REFORCADO, COR LARANJA, DE 20 MM, PARA LAJES E PISOS</v>
          </cell>
          <cell r="D113">
            <v>1.91</v>
          </cell>
          <cell r="E113" t="str">
            <v>M</v>
          </cell>
        </row>
        <row r="114">
          <cell r="A114">
            <v>3753</v>
          </cell>
          <cell r="B114" t="str">
            <v>SINAPI</v>
          </cell>
          <cell r="C114" t="str">
            <v>LAMPADA FLUORESCENTE TUBULAR T10, DE 20 OU 40 W, BIVOLT</v>
          </cell>
          <cell r="D114">
            <v>7.13</v>
          </cell>
          <cell r="E114" t="str">
            <v>UN</v>
          </cell>
        </row>
        <row r="115">
          <cell r="A115">
            <v>599</v>
          </cell>
          <cell r="B115" t="str">
            <v>SINAPI</v>
          </cell>
          <cell r="C115" t="str">
            <v>JANELA FIXA EM ALUMINIO, 60  X 80 CM (A X L), BATENTE/REQUADRO DE 3 A 14 CM, COM VIDRO, SEM GUARNICAO/ALIZAR</v>
          </cell>
          <cell r="D115">
            <v>316.24375284061858</v>
          </cell>
          <cell r="E115" t="str">
            <v>m²</v>
          </cell>
        </row>
        <row r="116">
          <cell r="A116">
            <v>39430</v>
          </cell>
          <cell r="B116" t="str">
            <v>SINAPI</v>
          </cell>
          <cell r="C116" t="str">
            <v>PENDURAL OU PRESILHA REGULADORA, EM ACO GALVANIZADO, COM CORPO, MOLA E REBITE, PARA PERFIL TIPO CANALETA DE ESTRUTURA EM FORROS DRYWALL</v>
          </cell>
          <cell r="D116">
            <v>2.44</v>
          </cell>
          <cell r="E116" t="str">
            <v>UN</v>
          </cell>
        </row>
        <row r="117">
          <cell r="A117">
            <v>1019</v>
          </cell>
          <cell r="B117" t="str">
            <v>SINAPI</v>
          </cell>
          <cell r="C117" t="str">
            <v>CABO DE COBRE, FLEXIVEL, CLASSE 4 OU 5, ISOLACAO EM PVC/A, ANTICHAMA BWF-B, COBERTURA PVC-ST1, ANTICHAMA BWF-B, 1 CONDUTOR, 0,6/1 KV, SECAO NOMINAL 35 MM2</v>
          </cell>
          <cell r="D117">
            <v>31.55</v>
          </cell>
          <cell r="E117" t="str">
            <v>M</v>
          </cell>
        </row>
        <row r="118">
          <cell r="A118">
            <v>981</v>
          </cell>
          <cell r="B118" t="str">
            <v>SINAPI</v>
          </cell>
          <cell r="C118" t="str">
            <v>CABO DE COBRE, FLEXIVEL, CLASSE 4 OU 5, ISOLACAO EM PVC/A, ANTICHAMA BWF-B, 1 CONDUTOR, 450/750 V, SECAO NOMINAL 4 MM2</v>
          </cell>
          <cell r="D118">
            <v>3.76</v>
          </cell>
          <cell r="E118" t="str">
            <v>M</v>
          </cell>
        </row>
        <row r="119">
          <cell r="A119">
            <v>34492</v>
          </cell>
          <cell r="B119" t="str">
            <v>SINAPI</v>
          </cell>
          <cell r="C119" t="str">
            <v>CONCRETO USINADO BOMBEAVEL, CLASSE DE RESISTENCIA C20, COM BRITA 0 E 1, SLUMP = 100 +/- 20 MM, EXCLUI SERVICO DE BOMBEAMENTO (NBR 8953)</v>
          </cell>
          <cell r="D119">
            <v>350</v>
          </cell>
          <cell r="E119" t="str">
            <v>m³</v>
          </cell>
        </row>
        <row r="120">
          <cell r="A120">
            <v>13395</v>
          </cell>
          <cell r="B120" t="str">
            <v>SINAPI</v>
          </cell>
          <cell r="C120" t="str">
            <v>QUADRO DE DISTRIBUICAO COM BARRAMENTO TRIFASICO, DE EMBUTIR, EM CHAPA DE ACO GALVANIZADO, PARA 18 DISJUNTORES DIN, 100 A, INCLUINDO BARRAMENTO</v>
          </cell>
          <cell r="D120">
            <v>455.99</v>
          </cell>
          <cell r="E120" t="str">
            <v>UN</v>
          </cell>
        </row>
        <row r="121">
          <cell r="A121">
            <v>10892</v>
          </cell>
          <cell r="B121" t="str">
            <v>SINAPI</v>
          </cell>
          <cell r="C121" t="str">
            <v>EXTINTOR DE INCENDIO PORTATIL COM CARGA DE PO QUIMICO SECO (PQS) DE 6 KG, CLASSE BC</v>
          </cell>
          <cell r="D121">
            <v>195</v>
          </cell>
          <cell r="E121" t="str">
            <v>UN</v>
          </cell>
        </row>
        <row r="122">
          <cell r="A122">
            <v>10889</v>
          </cell>
          <cell r="B122" t="str">
            <v>SINAPI</v>
          </cell>
          <cell r="C122" t="str">
            <v>EXTINTOR DE INCENDIO PORTATIL COM CARGA DE GAS CARBONICO CO2 DE 6 KG, CLASSE BC</v>
          </cell>
          <cell r="D122">
            <v>585</v>
          </cell>
          <cell r="E122" t="str">
            <v>UN</v>
          </cell>
        </row>
        <row r="123">
          <cell r="A123">
            <v>39432</v>
          </cell>
          <cell r="B123" t="str">
            <v>SINAPI</v>
          </cell>
          <cell r="C123" t="str">
            <v>FITA DE PAPEL REFORCADA COM LAMINA DE METAL PARA REFORCO DE CANTOS DE CHAPA DE GESSO PARA DRYWALL</v>
          </cell>
          <cell r="D123">
            <v>1.8</v>
          </cell>
          <cell r="E123" t="str">
            <v>M</v>
          </cell>
        </row>
        <row r="124">
          <cell r="A124">
            <v>43490</v>
          </cell>
          <cell r="B124" t="str">
            <v>SINAPI</v>
          </cell>
          <cell r="C124" t="str">
            <v>EPI - FAMILIA PINTOR - HORISTA (ENCARGOS COMPLEMENTARES - COLETADO CAIXA)</v>
          </cell>
          <cell r="D124">
            <v>1.33</v>
          </cell>
          <cell r="E124" t="str">
            <v>H</v>
          </cell>
        </row>
        <row r="125">
          <cell r="A125">
            <v>12038</v>
          </cell>
          <cell r="B125" t="str">
            <v>SINAPI</v>
          </cell>
          <cell r="C125" t="str">
            <v>QUADRO DE DISTRIBUICAO COM BARRAMENTO TRIFASICO, DE SOBREPOR, EM CHAPA DE ACO GALVANIZADO, PARA 18 DISJUNTORES DIN, 100 A</v>
          </cell>
          <cell r="D125">
            <v>422.04</v>
          </cell>
          <cell r="E125" t="str">
            <v>UN</v>
          </cell>
        </row>
        <row r="126">
          <cell r="A126">
            <v>7572</v>
          </cell>
          <cell r="B126" t="str">
            <v>SINAPI</v>
          </cell>
          <cell r="C126" t="str">
            <v>SUPORTE ISOLADOR REFORCADO DIAMETRO NOMINAL 5/16", COM ROSCA SOBERBA E BUCHA</v>
          </cell>
          <cell r="D126">
            <v>9.2899999999999991</v>
          </cell>
          <cell r="E126" t="str">
            <v>UN</v>
          </cell>
        </row>
        <row r="127">
          <cell r="A127">
            <v>1350</v>
          </cell>
          <cell r="B127" t="str">
            <v>SINAPI</v>
          </cell>
          <cell r="C127" t="str">
            <v>!EM PROCESSO DE DESATIVACAO! CHAPA DE MADEIRA COMPENSADA RESINADA PARA FORMA DE CONCRETO, DE *2,2 X 1,1* M, E = 10 MM</v>
          </cell>
          <cell r="D127">
            <v>50</v>
          </cell>
          <cell r="E127" t="str">
            <v>UN</v>
          </cell>
        </row>
        <row r="128">
          <cell r="A128">
            <v>867</v>
          </cell>
          <cell r="B128" t="str">
            <v>SINAPI</v>
          </cell>
          <cell r="C128" t="str">
            <v>CABO DE COBRE NU 50 MM2 MEIO-DURO</v>
          </cell>
          <cell r="D128">
            <v>50.52</v>
          </cell>
          <cell r="E128" t="str">
            <v>M</v>
          </cell>
        </row>
        <row r="129">
          <cell r="A129">
            <v>43487</v>
          </cell>
          <cell r="B129" t="str">
            <v>SINAPI</v>
          </cell>
          <cell r="C129" t="str">
            <v>EPI - FAMILIA ENCARREGADO GERAL - HORISTA (ENCARGOS COMPLEMENTARES - COLETADO CAIXA)</v>
          </cell>
          <cell r="D129">
            <v>0.94</v>
          </cell>
          <cell r="E129" t="str">
            <v>H</v>
          </cell>
        </row>
        <row r="130">
          <cell r="A130">
            <v>43466</v>
          </cell>
          <cell r="B130" t="str">
            <v>SINAPI</v>
          </cell>
          <cell r="C130" t="str">
            <v>FERRAMENTAS - FAMILIA PINTOR - HORISTA (ENCARGOS COMPLEMENTARES - COLETADO CAIXA)</v>
          </cell>
          <cell r="D130">
            <v>1.27</v>
          </cell>
          <cell r="E130" t="str">
            <v>H</v>
          </cell>
        </row>
        <row r="131">
          <cell r="A131">
            <v>11186</v>
          </cell>
          <cell r="B131" t="str">
            <v>SINAPI</v>
          </cell>
          <cell r="C131" t="str">
            <v>ESPELHO CRISTAL, ESPESSURA 4MM, COM PARAFUSOS DE
FIXACAO, SEM MOLDURA 40X80CM (11UNID)</v>
          </cell>
          <cell r="D131">
            <v>458.66</v>
          </cell>
          <cell r="E131" t="str">
            <v>m²</v>
          </cell>
        </row>
        <row r="132">
          <cell r="A132">
            <v>43459</v>
          </cell>
          <cell r="B132" t="str">
            <v>SINAPI</v>
          </cell>
          <cell r="C132" t="str">
            <v>FERRAMENTAS - FAMILIA CARPINTEIRO DE FORMAS - HORISTA (ENCARGOS COMPLEMENTARES - COLETADO CAIXA)</v>
          </cell>
          <cell r="D132">
            <v>0.38</v>
          </cell>
          <cell r="E132" t="str">
            <v>H</v>
          </cell>
        </row>
        <row r="133">
          <cell r="A133">
            <v>43460</v>
          </cell>
          <cell r="B133" t="str">
            <v>SINAPI</v>
          </cell>
          <cell r="C133" t="str">
            <v>FERRAMENTAS - FAMILIA ELETRICISTA - HORISTA (ENCARGOS COMPLEMENTARES - COLETADO CAIXA)</v>
          </cell>
          <cell r="D133">
            <v>0.62</v>
          </cell>
          <cell r="E133" t="str">
            <v>H</v>
          </cell>
        </row>
        <row r="134">
          <cell r="A134">
            <v>301</v>
          </cell>
          <cell r="B134" t="str">
            <v>SINAPI</v>
          </cell>
          <cell r="C134" t="str">
            <v>ANEL BORRACHA PARA TUBO ESGOTO PREDIAL, DN 100 MM (NBR 5688)</v>
          </cell>
          <cell r="D134">
            <v>2.91</v>
          </cell>
          <cell r="E134" t="str">
            <v>UN</v>
          </cell>
        </row>
        <row r="135">
          <cell r="A135">
            <v>37373</v>
          </cell>
          <cell r="B135" t="str">
            <v>SINAPI</v>
          </cell>
          <cell r="C135" t="str">
            <v>SEGURO - HORISTA (COLETADO CAIXA)</v>
          </cell>
          <cell r="D135">
            <v>0.06</v>
          </cell>
          <cell r="E135" t="str">
            <v>H</v>
          </cell>
        </row>
        <row r="136">
          <cell r="A136">
            <v>9874</v>
          </cell>
          <cell r="B136" t="str">
            <v>SINAPI</v>
          </cell>
          <cell r="C136" t="str">
            <v>TUBO PVC, SOLDAVEL, DN 40 MM, AGUA FRIA (NBR-5648)</v>
          </cell>
          <cell r="D136">
            <v>12.19</v>
          </cell>
          <cell r="E136" t="str">
            <v>M</v>
          </cell>
        </row>
        <row r="137">
          <cell r="A137">
            <v>39607</v>
          </cell>
          <cell r="B137" t="str">
            <v>SINAPI</v>
          </cell>
          <cell r="C137" t="str">
            <v>PATCH CORD, CATEGORIA 6, EXTENSAO DE 2,50 M</v>
          </cell>
          <cell r="D137">
            <v>21.01</v>
          </cell>
          <cell r="E137" t="str">
            <v>UN</v>
          </cell>
        </row>
        <row r="138">
          <cell r="A138">
            <v>36896</v>
          </cell>
          <cell r="B138" t="str">
            <v>SINAPI</v>
          </cell>
          <cell r="C138" t="str">
            <v>JANELA DE CORRER EM ALUMINIO, 100 X 120 CM (A X L), 2 FLS,  SEM BANDEIRA,  ACABAMENTO ACET OU BRILHANTE, BATENTE/REQUADRO DE 6 A 14 CM, COM VIDRO, SEM GUARNICAO</v>
          </cell>
          <cell r="D138">
            <v>440.4</v>
          </cell>
          <cell r="E138" t="str">
            <v>UN</v>
          </cell>
        </row>
        <row r="139">
          <cell r="A139">
            <v>11190</v>
          </cell>
          <cell r="B139" t="str">
            <v>SINAPI</v>
          </cell>
          <cell r="C139" t="str">
            <v>JANELA BASCULANTE, ACO, COM BATENTE/REQUADRO, 60 X 60 CM (SEM VIDROS)</v>
          </cell>
          <cell r="D139">
            <v>171.95</v>
          </cell>
          <cell r="E139" t="str">
            <v>UN</v>
          </cell>
        </row>
        <row r="140">
          <cell r="A140">
            <v>39597</v>
          </cell>
          <cell r="B140" t="str">
            <v>SINAPI</v>
          </cell>
          <cell r="C140" t="str">
            <v>PATCH PANEL, 48 PORTAS, CATEGORIA 6, COM RACKS DE 19" E 2 U DE ALTURA</v>
          </cell>
          <cell r="D140">
            <v>467.62</v>
          </cell>
          <cell r="E140" t="str">
            <v>UN</v>
          </cell>
        </row>
        <row r="141">
          <cell r="A141">
            <v>39606</v>
          </cell>
          <cell r="B141" t="str">
            <v>SINAPI</v>
          </cell>
          <cell r="C141" t="str">
            <v>PATCH CORD, CATEGORIA 6, EXTENSAO DE 1,50 M</v>
          </cell>
          <cell r="D141">
            <v>18.32</v>
          </cell>
          <cell r="E141" t="str">
            <v>UN</v>
          </cell>
        </row>
        <row r="142">
          <cell r="A142">
            <v>39244</v>
          </cell>
          <cell r="B142" t="str">
            <v>SINAPI</v>
          </cell>
          <cell r="C142" t="str">
            <v>ELETRODUTO PVC FLEXIVEL CORRUGADO, REFORCADO, COR LARANJA, DE 25 MM, PARA LAJES E PISOS</v>
          </cell>
          <cell r="D142">
            <v>2.58</v>
          </cell>
          <cell r="E142" t="str">
            <v>M</v>
          </cell>
        </row>
        <row r="143">
          <cell r="A143">
            <v>1966</v>
          </cell>
          <cell r="B143" t="str">
            <v>SINAPI</v>
          </cell>
          <cell r="C143" t="str">
            <v>CURVA PVC CURTA 90 GRAUS, 100 MM, PARA ESGOTO PREDIAL</v>
          </cell>
          <cell r="D143">
            <v>19.399999999999999</v>
          </cell>
          <cell r="E143" t="str">
            <v>UN</v>
          </cell>
        </row>
        <row r="144">
          <cell r="A144">
            <v>5068</v>
          </cell>
          <cell r="B144" t="str">
            <v>SINAPI</v>
          </cell>
          <cell r="C144" t="str">
            <v>PREGO DE ACO POLIDO COM CABECA 17 X 21 (2 X 11)</v>
          </cell>
          <cell r="D144">
            <v>18.559999999999999</v>
          </cell>
          <cell r="E144" t="str">
            <v>KG</v>
          </cell>
        </row>
        <row r="145">
          <cell r="A145">
            <v>20083</v>
          </cell>
          <cell r="B145" t="str">
            <v>SINAPI</v>
          </cell>
          <cell r="C145" t="str">
            <v>SOLUCAO LIMPADORA PARA PVC, FRASCO COM 1000 CM3</v>
          </cell>
          <cell r="D145">
            <v>57.89</v>
          </cell>
          <cell r="E145" t="str">
            <v>UN</v>
          </cell>
        </row>
        <row r="146">
          <cell r="A146">
            <v>994</v>
          </cell>
          <cell r="B146" t="str">
            <v>SINAPI</v>
          </cell>
          <cell r="C146" t="str">
            <v>CABO DE COBRE, FLEXIVEL, CLASSE 4 OU 5, ISOLACAO EM PVC/A, ANTICHAMA BWF-B, COBERTURA PVC-ST1, ANTICHAMA BWF-B, 1 CONDUTOR, 0,6/1 KV, SECAO NOMINAL 6 MM2</v>
          </cell>
          <cell r="D146">
            <v>6.12</v>
          </cell>
          <cell r="E146" t="str">
            <v>M</v>
          </cell>
        </row>
        <row r="147">
          <cell r="A147">
            <v>21010</v>
          </cell>
          <cell r="B147" t="str">
            <v>SINAPI</v>
          </cell>
          <cell r="C147" t="str">
            <v>TUBO ACO GALVANIZADO COM COSTURA, CLASSE LEVE, DN 25 MM ( 1"),  E = 2,65 MM,  *2,11* KG/M (NBR 5580)</v>
          </cell>
          <cell r="D147">
            <v>38.33</v>
          </cell>
          <cell r="E147" t="str">
            <v>M</v>
          </cell>
        </row>
        <row r="148">
          <cell r="A148">
            <v>34709</v>
          </cell>
          <cell r="B148" t="str">
            <v>SINAPI</v>
          </cell>
          <cell r="C148" t="str">
            <v>DISJUNTOR TIPO DIN/IEC, TRIPOLAR DE 10 ATE 50A</v>
          </cell>
          <cell r="D148">
            <v>59.65</v>
          </cell>
          <cell r="E148" t="str">
            <v>UN</v>
          </cell>
        </row>
        <row r="149">
          <cell r="A149">
            <v>1381</v>
          </cell>
          <cell r="B149" t="str">
            <v>SINAPI</v>
          </cell>
          <cell r="C149" t="str">
            <v>ARGAMASSA COLANTE AC I PARA CERAMICAS</v>
          </cell>
          <cell r="D149">
            <v>0.56999999999999995</v>
          </cell>
          <cell r="E149" t="str">
            <v>KG</v>
          </cell>
        </row>
        <row r="150">
          <cell r="A150">
            <v>6114</v>
          </cell>
          <cell r="B150" t="str">
            <v>SINAPI</v>
          </cell>
          <cell r="C150" t="str">
            <v>AJUDANTE DE ARMADOR</v>
          </cell>
          <cell r="D150">
            <v>9</v>
          </cell>
          <cell r="E150" t="str">
            <v>H</v>
          </cell>
        </row>
        <row r="151">
          <cell r="A151">
            <v>34548</v>
          </cell>
          <cell r="B151" t="str">
            <v>SINAPI</v>
          </cell>
          <cell r="C151" t="str">
            <v>TELA DE ACO SOLDADA GALVANIZADA/ZINCADA PARA ALVENARIA, FIO  D = *1,20 A 1,70* MM, MALHA 15 X 15 MM, (C X L) *50 X 17,5* CM</v>
          </cell>
          <cell r="D151">
            <v>7.9</v>
          </cell>
          <cell r="E151" t="str">
            <v>M</v>
          </cell>
        </row>
        <row r="152">
          <cell r="A152">
            <v>3324</v>
          </cell>
          <cell r="B152" t="str">
            <v>SINAPI</v>
          </cell>
          <cell r="C152" t="str">
            <v>GRAMA BATATAIS EM PLACAS, SEM PLANTIO</v>
          </cell>
          <cell r="D152">
            <v>9.2799999999999994</v>
          </cell>
          <cell r="E152" t="str">
            <v>m²</v>
          </cell>
        </row>
        <row r="153">
          <cell r="A153">
            <v>6110</v>
          </cell>
          <cell r="B153" t="str">
            <v>SINAPI</v>
          </cell>
          <cell r="C153" t="str">
            <v>SERRALHEIRO</v>
          </cell>
          <cell r="D153">
            <v>12.9</v>
          </cell>
          <cell r="E153" t="str">
            <v>H</v>
          </cell>
        </row>
        <row r="154">
          <cell r="A154">
            <v>39434</v>
          </cell>
          <cell r="B154" t="str">
            <v>SINAPI</v>
          </cell>
          <cell r="C154" t="str">
            <v>MASSA DE REJUNTE EM PO PARA DRYWALL, A BASE DE GESSO, SECAGEM RAPIDA, PARA TRATAMENTO DE JUNTAS DE CHAPA DE GESSO (NECESSITA ADICAO DE AGUA)</v>
          </cell>
          <cell r="D154">
            <v>2.42</v>
          </cell>
          <cell r="E154" t="str">
            <v>KG</v>
          </cell>
        </row>
        <row r="155">
          <cell r="A155">
            <v>43423</v>
          </cell>
          <cell r="B155" t="str">
            <v>SINAPI</v>
          </cell>
          <cell r="C155" t="str">
            <v>ANEL EM CONCRETO ARMADO, LISO, PARA POCOS DE INSPECAO, SEM FUNDO, DIAMETRO INTERNO DE 0,60 M E ALTURA DE 0,20 M</v>
          </cell>
          <cell r="D155">
            <v>53.17</v>
          </cell>
          <cell r="E155" t="str">
            <v>UN</v>
          </cell>
        </row>
        <row r="156">
          <cell r="A156">
            <v>39017</v>
          </cell>
          <cell r="B156" t="str">
            <v>SINAPI</v>
          </cell>
          <cell r="C156" t="str">
            <v>ESPACADOR / DISTANCIADOR CIRCULAR COM ENTRADA LATERAL, EM PLASTICO, PARA VERGALHAO *4,2 A 12,5* MM, COBRIMENTO 20 MM</v>
          </cell>
          <cell r="D156">
            <v>0.18</v>
          </cell>
          <cell r="E156" t="str">
            <v>UN</v>
          </cell>
        </row>
        <row r="157">
          <cell r="A157">
            <v>122</v>
          </cell>
          <cell r="B157" t="str">
            <v>SINAPI</v>
          </cell>
          <cell r="C157" t="str">
            <v>ADESIVO PLASTICO PARA PVC, FRASCO COM 850 GR</v>
          </cell>
          <cell r="D157">
            <v>66.66</v>
          </cell>
          <cell r="E157" t="str">
            <v>UN</v>
          </cell>
        </row>
        <row r="158">
          <cell r="A158">
            <v>36791</v>
          </cell>
          <cell r="B158" t="str">
            <v>SINAPI</v>
          </cell>
          <cell r="C158" t="str">
            <v>TORNEIRA CROMADA DE MESA PARA LAVATORIO, BICA ALTA (REF 1195)</v>
          </cell>
          <cell r="D158">
            <v>93.5</v>
          </cell>
          <cell r="E158" t="str">
            <v>UN</v>
          </cell>
        </row>
        <row r="159">
          <cell r="A159">
            <v>4425</v>
          </cell>
          <cell r="B159" t="str">
            <v>SINAPI</v>
          </cell>
          <cell r="C159" t="str">
            <v>VIGA NAO APARELHADA  *6 X 12* CM, EM MACARANDUBA, ANGELIM OU EQUIVALENTE DA REGIAO - BRUTA</v>
          </cell>
          <cell r="D159">
            <v>21.15</v>
          </cell>
          <cell r="E159" t="str">
            <v>M</v>
          </cell>
        </row>
        <row r="160">
          <cell r="A160">
            <v>511</v>
          </cell>
          <cell r="B160" t="str">
            <v>SINAPI</v>
          </cell>
          <cell r="C160" t="str">
            <v>PRIMER PARA MANTA ASFALTICA A BASE DE ASFALTO MODIFICADO DILUIDO EM SOLVENTE, APLICACAO A FRIO</v>
          </cell>
          <cell r="D160">
            <v>9.4499999999999993</v>
          </cell>
          <cell r="E160" t="str">
            <v>L</v>
          </cell>
        </row>
        <row r="161">
          <cell r="A161">
            <v>7334</v>
          </cell>
          <cell r="B161" t="str">
            <v>SINAPI</v>
          </cell>
          <cell r="C161" t="str">
            <v>ADITIVO ADESIVO LIQUIDO PARA ARGAMASSAS DE REVESTIMENTOS CIMENTICIOS</v>
          </cell>
          <cell r="D161">
            <v>13.48</v>
          </cell>
          <cell r="E161" t="str">
            <v>L</v>
          </cell>
        </row>
        <row r="162">
          <cell r="A162">
            <v>39419</v>
          </cell>
          <cell r="B162" t="str">
            <v>SINAPI</v>
          </cell>
          <cell r="C162" t="str">
            <v>PERFIL GUIA, FORMATO U, EM ACO ZINCADO, PARA ESTRUTURA PAREDE DRYWALL, E = 0,5 MM, 70 X 3000 MM (L X C)</v>
          </cell>
          <cell r="D162">
            <v>8.8000000000000007</v>
          </cell>
          <cell r="E162" t="str">
            <v>M</v>
          </cell>
        </row>
        <row r="163">
          <cell r="A163">
            <v>5073</v>
          </cell>
          <cell r="B163" t="str">
            <v>SINAPI</v>
          </cell>
          <cell r="C163" t="str">
            <v>PREGO DE ACO POLIDO COM CABECA 17 X 24 (2 1/4 X 11)</v>
          </cell>
          <cell r="D163">
            <v>18.920000000000002</v>
          </cell>
          <cell r="E163" t="str">
            <v>KG</v>
          </cell>
        </row>
        <row r="164">
          <cell r="A164">
            <v>3670</v>
          </cell>
          <cell r="B164" t="str">
            <v>SINAPI</v>
          </cell>
          <cell r="C164" t="str">
            <v>JUNCAO SIMPLES, PVC, 45 GRAUS, DN 100 X 100 MM, SERIE NORMAL PARA ESGOTO PREDIAL</v>
          </cell>
          <cell r="D164">
            <v>19.059999999999999</v>
          </cell>
          <cell r="E164" t="str">
            <v>UN</v>
          </cell>
        </row>
        <row r="165">
          <cell r="A165">
            <v>142</v>
          </cell>
          <cell r="B165" t="str">
            <v>SINAPI</v>
          </cell>
          <cell r="C165" t="str">
            <v>SELANTE ELASTICO MONOCOMPONENTE A BASE DE POLIURETANO (PU) PARA JUNTAS DIVERSAS</v>
          </cell>
          <cell r="D165">
            <v>33.090000000000003</v>
          </cell>
          <cell r="E165" t="str">
            <v>310ML</v>
          </cell>
        </row>
        <row r="166">
          <cell r="A166">
            <v>38094</v>
          </cell>
          <cell r="B166" t="str">
            <v>SINAPI</v>
          </cell>
          <cell r="C166" t="str">
            <v>ESPELHO / PLACA DE 3 POSTOS 4" X 2", PARA INSTALACAO DE TOMADAS E INTERRUPTORES</v>
          </cell>
          <cell r="D166">
            <v>2.85</v>
          </cell>
          <cell r="E166" t="str">
            <v>UN</v>
          </cell>
        </row>
        <row r="167">
          <cell r="A167">
            <v>21012</v>
          </cell>
          <cell r="B167" t="str">
            <v>SINAPI</v>
          </cell>
          <cell r="C167" t="str">
            <v>TUBO ACO GALVANIZADO COM COSTURA, CLASSE LEVE, DN 40 MM ( 1 1/2"),  E = 3,00 MM,  *3,48* KG/M (NBR 5580)</v>
          </cell>
          <cell r="D167">
            <v>61.73</v>
          </cell>
          <cell r="E167" t="str">
            <v>M</v>
          </cell>
        </row>
        <row r="168">
          <cell r="A168">
            <v>10425</v>
          </cell>
          <cell r="B168" t="str">
            <v>SINAPI</v>
          </cell>
          <cell r="C168" t="str">
            <v>LAVATORIO LOUCA BRANCA SUSPENSO *40 X 30* CM</v>
          </cell>
          <cell r="D168">
            <v>79.3</v>
          </cell>
          <cell r="E168" t="str">
            <v>UN</v>
          </cell>
        </row>
        <row r="169">
          <cell r="A169">
            <v>43485</v>
          </cell>
          <cell r="B169" t="str">
            <v>SINAPI</v>
          </cell>
          <cell r="C169" t="str">
            <v>EPI - FAMILIA ENCANADOR - HORISTA (ENCARGOS COMPLEMENTARES - COLETADO CAIXA)</v>
          </cell>
          <cell r="D169">
            <v>0.8</v>
          </cell>
          <cell r="E169" t="str">
            <v>H</v>
          </cell>
        </row>
        <row r="170">
          <cell r="A170">
            <v>3893</v>
          </cell>
          <cell r="B170" t="str">
            <v>SINAPI</v>
          </cell>
          <cell r="C170" t="str">
            <v>LUVA DE CORRER, PVC, DN 100 MM, PARA ESGOTO PREDIAL</v>
          </cell>
          <cell r="D170">
            <v>14.9</v>
          </cell>
          <cell r="E170" t="str">
            <v>UN</v>
          </cell>
        </row>
        <row r="171">
          <cell r="A171">
            <v>5318</v>
          </cell>
          <cell r="B171" t="str">
            <v>SINAPI</v>
          </cell>
          <cell r="C171" t="str">
            <v>SOLVENTE DILUENTE A BASE DE AGUARRAS</v>
          </cell>
          <cell r="D171">
            <v>15.96</v>
          </cell>
          <cell r="E171" t="str">
            <v>L</v>
          </cell>
        </row>
        <row r="172">
          <cell r="A172">
            <v>39501</v>
          </cell>
          <cell r="B172" t="str">
            <v>SINAPI</v>
          </cell>
          <cell r="C172" t="str">
            <v>KIT PORTA PRONTA DE MADEIRA, FOLHA PESADA (NBR 15930) DE 900 X 2100 MM, DE 40 MM  A 45 MM DE ESPESSURA, NUCLEO SOLIDO, CAPA LISA EM HDF, ACABAMENTO MELAMINICO BRANCO (INCLUI MARCO, ALIZARES, DOBRADICAS E FECHADURA EXTERNA)</v>
          </cell>
          <cell r="D172">
            <v>905.93</v>
          </cell>
          <cell r="E172" t="str">
            <v>UN</v>
          </cell>
        </row>
        <row r="173">
          <cell r="A173">
            <v>34557</v>
          </cell>
          <cell r="B173" t="str">
            <v>SINAPI</v>
          </cell>
          <cell r="C173" t="str">
            <v>TELA DE ACO SOLDADA GALVANIZADA/ZINCADA PARA ALVENARIA, FIO D = *1,20 A 1,70* MM, MALHA 15 X 15 MM, (C X L) *50 X 7,5* CM</v>
          </cell>
          <cell r="D173">
            <v>3.05</v>
          </cell>
          <cell r="E173" t="str">
            <v>M</v>
          </cell>
        </row>
        <row r="174">
          <cell r="A174">
            <v>1620</v>
          </cell>
          <cell r="B174" t="str">
            <v>SINAPI</v>
          </cell>
          <cell r="C174" t="str">
            <v>CONTATOR TRIPOLAR, CORRENTE DE *38* A, TENSAO NOMINAL DE *500* V, CATEGORIA AC-2 E AC-3</v>
          </cell>
          <cell r="D174">
            <v>296.22000000000003</v>
          </cell>
          <cell r="E174" t="str">
            <v>UN</v>
          </cell>
        </row>
        <row r="175">
          <cell r="A175">
            <v>1359</v>
          </cell>
          <cell r="B175" t="str">
            <v>SINAPI</v>
          </cell>
          <cell r="C175" t="str">
            <v>!EM PROCESSO DE DESATIVACAO! CHAPA DE MADEIRA COMPENSADA RESINADA PARA FORMA DE CONCRETO, DE *2,2 X 1,1* M, E = 20 MM</v>
          </cell>
          <cell r="D175">
            <v>98.4</v>
          </cell>
          <cell r="E175" t="str">
            <v>UN</v>
          </cell>
        </row>
        <row r="176">
          <cell r="A176">
            <v>34616</v>
          </cell>
          <cell r="B176" t="str">
            <v>SINAPI</v>
          </cell>
          <cell r="C176" t="str">
            <v>DISJUNTOR TIPO DIN/IEC, BIPOLAR DE 6 ATE 32A</v>
          </cell>
          <cell r="D176">
            <v>48.68</v>
          </cell>
          <cell r="E176" t="str">
            <v>UN</v>
          </cell>
        </row>
        <row r="177">
          <cell r="A177">
            <v>359</v>
          </cell>
          <cell r="B177" t="str">
            <v>SINAPI</v>
          </cell>
          <cell r="C177" t="str">
            <v>MUDA DE ARVORE ORNAMENTAL, OITI/AROEIRA SALSA/ANGICO/IPE/JACARANDA OU EQUIVALENTE  DA REGIAO, H= *2* M</v>
          </cell>
          <cell r="D177">
            <v>174.71</v>
          </cell>
          <cell r="E177" t="str">
            <v>UN</v>
          </cell>
        </row>
        <row r="178">
          <cell r="A178">
            <v>38769</v>
          </cell>
          <cell r="B178" t="str">
            <v>SINAPI</v>
          </cell>
          <cell r="C178" t="str">
            <v>LUMINARIA ARANDELA TIPO MEIA-LUA COM VIDRO FOSCO *30 X 15* CM, PARA 1 LAMPADA, BASE E27, POTENCIA MAXIMA 40/60 W (NAO INCLUI LAMPADA)</v>
          </cell>
          <cell r="D178">
            <v>36.78</v>
          </cell>
          <cell r="E178" t="str">
            <v>UN</v>
          </cell>
        </row>
        <row r="179">
          <cell r="A179">
            <v>3899</v>
          </cell>
          <cell r="B179" t="str">
            <v>SINAPI</v>
          </cell>
          <cell r="C179" t="str">
            <v>LUVA SIMPLES, PVC, SOLDAVEL, DN 100 MM, SERIE NORMAL, PARA ESGOTO PREDIAL</v>
          </cell>
          <cell r="D179">
            <v>5.58</v>
          </cell>
          <cell r="E179" t="str">
            <v>UN</v>
          </cell>
        </row>
        <row r="180">
          <cell r="A180">
            <v>34653</v>
          </cell>
          <cell r="B180" t="str">
            <v>SINAPI</v>
          </cell>
          <cell r="C180" t="str">
            <v>DISJUNTOR TIPO DIN/IEC, MONOPOLAR DE 6  ATE  32A</v>
          </cell>
          <cell r="D180">
            <v>8.49</v>
          </cell>
          <cell r="E180" t="str">
            <v>UN</v>
          </cell>
        </row>
        <row r="181">
          <cell r="A181">
            <v>2559</v>
          </cell>
          <cell r="B181" t="str">
            <v>SINAPI</v>
          </cell>
          <cell r="C181" t="str">
            <v>CONDULETE DE ALUMINIO TIPO C, PARA ELETRODUTO ROSCAVEL DE 3/4", COM TAMPA CEGA</v>
          </cell>
          <cell r="D181">
            <v>10.8</v>
          </cell>
          <cell r="E181" t="str">
            <v>UN</v>
          </cell>
        </row>
        <row r="182">
          <cell r="A182">
            <v>20078</v>
          </cell>
          <cell r="B182" t="str">
            <v>SINAPI</v>
          </cell>
          <cell r="C182" t="str">
            <v>PASTA LUBRIFICANTE PARA TUBOS E CONEXOES COM JUNTA ELASTICA (USO EM PVC, ACO, POLIETILENO E OUTROS) ( DE *400* G)</v>
          </cell>
          <cell r="D182">
            <v>24.41</v>
          </cell>
          <cell r="E182" t="str">
            <v>UN</v>
          </cell>
        </row>
        <row r="183">
          <cell r="A183">
            <v>4741</v>
          </cell>
          <cell r="B183" t="str">
            <v>SINAPI</v>
          </cell>
          <cell r="C183" t="str">
            <v>PO DE PEDRA (POSTO PEDREIRA/FORNECEDOR, SEM FRETE)</v>
          </cell>
          <cell r="D183">
            <v>72.099999999999994</v>
          </cell>
          <cell r="E183" t="str">
            <v>m³</v>
          </cell>
        </row>
        <row r="184">
          <cell r="A184">
            <v>21011</v>
          </cell>
          <cell r="B184" t="str">
            <v>SINAPI</v>
          </cell>
          <cell r="C184" t="str">
            <v>TUBO ACO GALVANIZADO COM COSTURA, CLASSE LEVE, DN 32 MM ( 1 1/4"),  E = 2,65 MM,  *2,71* KG/M (NBR 5580)</v>
          </cell>
          <cell r="D184">
            <v>55.86</v>
          </cell>
          <cell r="E184" t="str">
            <v>M</v>
          </cell>
        </row>
        <row r="185">
          <cell r="A185">
            <v>6085</v>
          </cell>
          <cell r="B185" t="str">
            <v>SINAPI</v>
          </cell>
          <cell r="C185" t="str">
            <v>SELADOR ACRILICO PAREDES INTERNAS/EXTERNAS</v>
          </cell>
          <cell r="D185">
            <v>5.44</v>
          </cell>
          <cell r="E185" t="str">
            <v>L</v>
          </cell>
        </row>
        <row r="186">
          <cell r="A186">
            <v>3835</v>
          </cell>
          <cell r="B186" t="str">
            <v>SINAPI</v>
          </cell>
          <cell r="C186" t="str">
            <v>LUVA DE CORRER PVC, JE, DN 150 MM, PARA REDE COLETORA DE ESGOTO (NBR 10569)</v>
          </cell>
          <cell r="D186">
            <v>79.459999999999994</v>
          </cell>
          <cell r="E186" t="str">
            <v>UN</v>
          </cell>
        </row>
        <row r="187">
          <cell r="A187">
            <v>11694</v>
          </cell>
          <cell r="B187" t="str">
            <v>SINAPI</v>
          </cell>
          <cell r="C187" t="str">
            <v>CAIXA DE DESCARGA PLASTICA DE EMBUTIR COMPLETA, COM ESPELHO PLASTICO, CAPACIDADE 6 A 10 L, ACESSORIOS INCLUSOS</v>
          </cell>
          <cell r="D187">
            <v>781.86</v>
          </cell>
          <cell r="E187" t="str">
            <v>UN</v>
          </cell>
        </row>
        <row r="188">
          <cell r="A188">
            <v>1214</v>
          </cell>
          <cell r="B188" t="str">
            <v>SINAPI</v>
          </cell>
          <cell r="C188" t="str">
            <v>CARPINTEIRO DE ESQUADRIAS</v>
          </cell>
          <cell r="D188">
            <v>12.12</v>
          </cell>
          <cell r="E188" t="str">
            <v>H</v>
          </cell>
        </row>
        <row r="189">
          <cell r="A189">
            <v>1021</v>
          </cell>
          <cell r="B189" t="str">
            <v>SINAPI</v>
          </cell>
          <cell r="C189" t="str">
            <v>CABO DE COBRE, FLEXIVEL, CLASSE 4 OU 5, ISOLACAO EM PVC/A, ANTICHAMA BWF-B, COBERTURA PVC-ST1, ANTICHAMA BWF-B, 1 CONDUTOR, 0,6/1 KV, SECAO NOMINAL 4 MM2</v>
          </cell>
          <cell r="D189">
            <v>4.4800000000000004</v>
          </cell>
          <cell r="E189" t="str">
            <v>M</v>
          </cell>
        </row>
        <row r="190">
          <cell r="A190">
            <v>36801</v>
          </cell>
          <cell r="B190" t="str">
            <v>SINAPI</v>
          </cell>
          <cell r="C190" t="str">
            <v>ACABAMENTO CROMADO PARA REGISTRO PEQUENO, 1/2 " OU 3/4 "</v>
          </cell>
          <cell r="D190">
            <v>24.54</v>
          </cell>
          <cell r="E190" t="str">
            <v>UN</v>
          </cell>
        </row>
        <row r="191">
          <cell r="A191">
            <v>4930</v>
          </cell>
          <cell r="B191" t="str">
            <v>SINAPI</v>
          </cell>
          <cell r="C191" t="str">
            <v>PORTA DE ABRIR EM GRADIL COM BARRA CHATA 3 CM X 1/4", COM REQUADRO E GUARNICAO - COMPLETO - ACABAMENTO NATURAL</v>
          </cell>
          <cell r="D191">
            <v>348.52</v>
          </cell>
          <cell r="E191" t="str">
            <v>m²</v>
          </cell>
        </row>
        <row r="192">
          <cell r="A192">
            <v>40304</v>
          </cell>
          <cell r="B192" t="str">
            <v>SINAPI</v>
          </cell>
          <cell r="C192" t="str">
            <v>PREGO DE ACO POLIDO COM CABECA DUPLA 17 X 27 (2 1/2 X 11)</v>
          </cell>
          <cell r="D192">
            <v>22.91</v>
          </cell>
          <cell r="E192" t="str">
            <v>KG</v>
          </cell>
        </row>
        <row r="193">
          <cell r="A193">
            <v>21135</v>
          </cell>
          <cell r="B193" t="str">
            <v>SINAPI</v>
          </cell>
          <cell r="C193" t="str">
            <v>!EM PROCESSO DESATIVACAO! ELETRODUTO EM ACO GALVANIZADO ELETROLITICO, SEMI-PESADO, DIAMETRO 1 1/4", PAREDE DE 1,20 MM</v>
          </cell>
          <cell r="D193">
            <v>24.79</v>
          </cell>
          <cell r="E193" t="str">
            <v>M</v>
          </cell>
        </row>
        <row r="194">
          <cell r="A194">
            <v>36204</v>
          </cell>
          <cell r="B194" t="str">
            <v>SINAPI</v>
          </cell>
          <cell r="C194" t="str">
            <v>BARRA DE APOIO RETA, EM ACO INOX POLIDO, COMPRIMENTO 60CM, DIAMETRO MINIMO 3 CM</v>
          </cell>
          <cell r="D194">
            <v>141.62</v>
          </cell>
          <cell r="E194" t="str">
            <v>UN</v>
          </cell>
        </row>
        <row r="195">
          <cell r="A195">
            <v>9869</v>
          </cell>
          <cell r="B195" t="str">
            <v>SINAPI</v>
          </cell>
          <cell r="C195" t="str">
            <v>TUBO PVC, SOLDAVEL, DN 32 MM, AGUA FRIA (NBR-5648)</v>
          </cell>
          <cell r="D195">
            <v>8.3699999999999992</v>
          </cell>
          <cell r="E195" t="str">
            <v>M</v>
          </cell>
        </row>
        <row r="196">
          <cell r="A196">
            <v>252</v>
          </cell>
          <cell r="B196" t="str">
            <v>SINAPI</v>
          </cell>
          <cell r="C196" t="str">
            <v>AJUDANTE DE SERRALHEIRO</v>
          </cell>
          <cell r="D196">
            <v>9.64</v>
          </cell>
          <cell r="E196" t="str">
            <v>H</v>
          </cell>
        </row>
        <row r="197">
          <cell r="A197">
            <v>242</v>
          </cell>
          <cell r="B197" t="str">
            <v>SINAPI</v>
          </cell>
          <cell r="C197" t="str">
            <v>AJUDANTE ESPECIALIZADO</v>
          </cell>
          <cell r="D197">
            <v>11.88</v>
          </cell>
          <cell r="E197" t="str">
            <v>H</v>
          </cell>
        </row>
        <row r="198">
          <cell r="A198">
            <v>12869</v>
          </cell>
          <cell r="B198" t="str">
            <v>SINAPI</v>
          </cell>
          <cell r="C198" t="str">
            <v>TELHADOR</v>
          </cell>
          <cell r="D198">
            <v>15.4</v>
          </cell>
          <cell r="E198" t="str">
            <v>H</v>
          </cell>
        </row>
        <row r="199">
          <cell r="A199">
            <v>11920</v>
          </cell>
          <cell r="B199" t="str">
            <v>SINAPI</v>
          </cell>
          <cell r="C199" t="str">
            <v>CABO TELEFONICO CI 50, 20 PARES, USO INTERNO</v>
          </cell>
          <cell r="D199">
            <v>12.71</v>
          </cell>
          <cell r="E199" t="str">
            <v>M</v>
          </cell>
        </row>
        <row r="200">
          <cell r="A200">
            <v>43488</v>
          </cell>
          <cell r="B200" t="str">
            <v>SINAPI</v>
          </cell>
          <cell r="C200" t="str">
            <v>EPI - FAMILIA OPERADOR ESCAVADEIRA - HORISTA (ENCARGOS COMPLEMENTARES - COLETADO CAIXA)</v>
          </cell>
          <cell r="D200">
            <v>0.63</v>
          </cell>
          <cell r="E200" t="str">
            <v>H</v>
          </cell>
        </row>
        <row r="201">
          <cell r="A201">
            <v>2391</v>
          </cell>
          <cell r="B201" t="str">
            <v>SINAPI</v>
          </cell>
          <cell r="C201" t="str">
            <v>DISJUNTOR TERMOMAGNETICO TRIPOLAR 125A</v>
          </cell>
          <cell r="D201">
            <v>325.35000000000002</v>
          </cell>
          <cell r="E201" t="str">
            <v>UN</v>
          </cell>
        </row>
        <row r="202">
          <cell r="A202">
            <v>296</v>
          </cell>
          <cell r="B202" t="str">
            <v>SINAPI</v>
          </cell>
          <cell r="C202" t="str">
            <v>ANEL BORRACHA PARA TUBO ESGOTO PREDIAL DN 50 MM (NBR 5688)</v>
          </cell>
          <cell r="D202">
            <v>1.64</v>
          </cell>
          <cell r="E202" t="str">
            <v>UN</v>
          </cell>
        </row>
        <row r="203">
          <cell r="A203">
            <v>4417</v>
          </cell>
          <cell r="B203" t="str">
            <v>SINAPI</v>
          </cell>
          <cell r="C203" t="str">
            <v>SARRAFO NAO APARELHADO *2,5 X 7* CM, EM MACARANDUBA, ANGELIM OU EQUIVALENTE DA REGIAO -  BRUTA</v>
          </cell>
          <cell r="D203">
            <v>5.44</v>
          </cell>
          <cell r="E203" t="str">
            <v>M</v>
          </cell>
        </row>
        <row r="204">
          <cell r="A204">
            <v>11675</v>
          </cell>
          <cell r="B204" t="str">
            <v>SINAPI</v>
          </cell>
          <cell r="C204" t="str">
            <v>REGISTRO DE ESFERA, PVC, COM VOLANTE, VS, SOLDAVEL, DN 32 MM, COM CORPO DIVIDIDO</v>
          </cell>
          <cell r="D204">
            <v>33.83</v>
          </cell>
          <cell r="E204" t="str">
            <v>UN</v>
          </cell>
        </row>
        <row r="205">
          <cell r="A205">
            <v>10420</v>
          </cell>
          <cell r="B205" t="str">
            <v>SINAPI</v>
          </cell>
          <cell r="C205" t="str">
            <v>BACIA SANITARIA (VASO) CONVENCIONAL DE LOUCA BRANCA</v>
          </cell>
          <cell r="D205">
            <v>121.52</v>
          </cell>
          <cell r="E205" t="str">
            <v>UN</v>
          </cell>
        </row>
        <row r="206">
          <cell r="A206">
            <v>10567</v>
          </cell>
          <cell r="B206" t="str">
            <v>SINAPI</v>
          </cell>
          <cell r="C206" t="str">
            <v>TABUA *2,5 X 23* CM EM PINUS, MISTA OU EQUIVALENTE DA REGIAO - BRUTA</v>
          </cell>
          <cell r="D206">
            <v>7.15</v>
          </cell>
          <cell r="E206" t="str">
            <v>M</v>
          </cell>
        </row>
        <row r="207">
          <cell r="A207">
            <v>43131</v>
          </cell>
          <cell r="B207" t="str">
            <v>SINAPI</v>
          </cell>
          <cell r="C207" t="str">
            <v>ARAME GALVANIZADO 6 BWG, D = 5,16 MM (0,157 KG/M), OU 8 BWG, D = 4,19 MM (0,101 KG/M), OU 10 BWG, D = 3,40 MM (0,0713 KG/M)</v>
          </cell>
          <cell r="D207">
            <v>23.23</v>
          </cell>
          <cell r="E207" t="str">
            <v>KG</v>
          </cell>
        </row>
        <row r="208">
          <cell r="A208">
            <v>39025</v>
          </cell>
          <cell r="B208" t="str">
            <v>SINAPI</v>
          </cell>
          <cell r="C208" t="str">
            <v>PORTA DE ABRIR EM ALUMINIO TIPO VENEZIANA, ACABAMENTO ANODIZADO NATURAL, SEM GUARNICAO/ALIZAR/VISTA, 87 X 210 CM</v>
          </cell>
          <cell r="D208">
            <v>721.78</v>
          </cell>
          <cell r="E208" t="str">
            <v>UN</v>
          </cell>
        </row>
        <row r="209">
          <cell r="A209">
            <v>3848</v>
          </cell>
          <cell r="B209" t="str">
            <v>SINAPI</v>
          </cell>
          <cell r="C209" t="str">
            <v>LUVA DE CORRER, PVC, DN 50 MM, PARA ESGOTO PREDIAL</v>
          </cell>
          <cell r="D209">
            <v>9.0500000000000007</v>
          </cell>
          <cell r="E209" t="str">
            <v>UN</v>
          </cell>
        </row>
        <row r="210">
          <cell r="A210">
            <v>11703</v>
          </cell>
          <cell r="B210" t="str">
            <v>SINAPI</v>
          </cell>
          <cell r="C210" t="str">
            <v>PAPELEIRA DE PAREDE EM METAL CROMADO SEM TAMPA</v>
          </cell>
          <cell r="D210">
            <v>53.24</v>
          </cell>
          <cell r="E210" t="str">
            <v>UN</v>
          </cell>
        </row>
        <row r="211">
          <cell r="A211">
            <v>21136</v>
          </cell>
          <cell r="B211" t="str">
            <v>SINAPI</v>
          </cell>
          <cell r="C211" t="str">
            <v>!EM PROCESSO DESATIVACAO! ELETRODUTO EM ACO GALVANIZADO ELETROLITICO, LEVE, DIAMETRO 1", PAREDE DE 0,90 MM</v>
          </cell>
          <cell r="D211">
            <v>12.88</v>
          </cell>
          <cell r="E211" t="str">
            <v>M</v>
          </cell>
        </row>
        <row r="212">
          <cell r="A212">
            <v>11757</v>
          </cell>
          <cell r="B212" t="str">
            <v>SINAPI</v>
          </cell>
          <cell r="C212" t="str">
            <v>SABONETEIRA DE PAREDE EM METAL CROMADO</v>
          </cell>
          <cell r="D212">
            <v>51.9</v>
          </cell>
          <cell r="E212" t="str">
            <v>UN</v>
          </cell>
        </row>
        <row r="213">
          <cell r="A213">
            <v>3803</v>
          </cell>
          <cell r="B213" t="str">
            <v>SINAPI</v>
          </cell>
          <cell r="C213" t="str">
            <v>LUMINARIA PLAFON REDONDO COM VIDRO FOSCO DIAMETRO *25* CM, PARA 1 LAMPADA, BASE E27, POTENCIA MAXIMA 40/60 W (NAO INCLUI LAMPADA)</v>
          </cell>
          <cell r="D213">
            <v>34.880000000000003</v>
          </cell>
          <cell r="E213" t="str">
            <v>UN</v>
          </cell>
        </row>
        <row r="214">
          <cell r="A214">
            <v>9838</v>
          </cell>
          <cell r="B214" t="str">
            <v>SINAPI</v>
          </cell>
          <cell r="C214" t="str">
            <v>TUBO PVC SERIE NORMAL, DN 50 MM, PARA ESGOTO PREDIAL (NBR 5688)</v>
          </cell>
          <cell r="D214">
            <v>7.91</v>
          </cell>
          <cell r="E214" t="str">
            <v>M</v>
          </cell>
        </row>
        <row r="215">
          <cell r="A215">
            <v>10569</v>
          </cell>
          <cell r="B215" t="str">
            <v>SINAPI</v>
          </cell>
          <cell r="C215" t="str">
            <v>CAIXA DE PASSAGEM / DERIVACAO / LUZ, OCTOGONAL 4 X4, EM ACO ESMALTADA, COM FUNDO MOVEL SIMPLES (FMS)</v>
          </cell>
          <cell r="D215">
            <v>3.04</v>
          </cell>
          <cell r="E215" t="str">
            <v>UN</v>
          </cell>
        </row>
        <row r="216">
          <cell r="A216">
            <v>3799</v>
          </cell>
          <cell r="B216" t="str">
            <v>SINAPI</v>
          </cell>
          <cell r="C216" t="str">
            <v>LUMINARIA DE SOBREPOR EM CHAPA DE ACO PARA 2 LAMPADAS FLUORESCENTES DE *36* W, ALETADA, COMPLETA (LAMPADAS E REATOR INCLUSOS)</v>
          </cell>
          <cell r="D216">
            <v>77.05</v>
          </cell>
          <cell r="E216" t="str">
            <v>UN</v>
          </cell>
        </row>
        <row r="217">
          <cell r="A217">
            <v>34566</v>
          </cell>
          <cell r="B217" t="str">
            <v>SINAPI</v>
          </cell>
          <cell r="C217" t="str">
            <v>BLOCO DE CONCRETO ESTRUTURAL 14 X 19 X 29 CM, FBK 6 MPA (NBR 6136)</v>
          </cell>
          <cell r="D217">
            <v>2.61</v>
          </cell>
          <cell r="E217" t="str">
            <v>UN</v>
          </cell>
        </row>
        <row r="218">
          <cell r="A218">
            <v>7091</v>
          </cell>
          <cell r="B218" t="str">
            <v>SINAPI</v>
          </cell>
          <cell r="C218" t="str">
            <v>TE SANITARIO, PVC, DN 100 X 100 MM, SERIE NORMAL, PARA ESGOTO PREDIAL</v>
          </cell>
          <cell r="D218">
            <v>14.07</v>
          </cell>
          <cell r="E218" t="str">
            <v>UN</v>
          </cell>
        </row>
        <row r="219">
          <cell r="A219">
            <v>123</v>
          </cell>
          <cell r="B219" t="str">
            <v>SINAPI</v>
          </cell>
          <cell r="C219" t="str">
            <v>ADITIVO IMPERMEABILIZANTE DE PEGA NORMAL PARA ARGAMASSAS E CONCRETOS SEM ARMACAO, LIQUIDO E ISENTO DE CLORETOS</v>
          </cell>
          <cell r="D219">
            <v>6.9</v>
          </cell>
          <cell r="E219" t="str">
            <v>L</v>
          </cell>
        </row>
        <row r="220">
          <cell r="A220">
            <v>40784</v>
          </cell>
          <cell r="B220" t="str">
            <v>SINAPI</v>
          </cell>
          <cell r="C220" t="str">
            <v>CALHA QUADRADA DE CHAPA DE ACO GALVANIZADA NUM 24, CORTE 100 CM</v>
          </cell>
          <cell r="D220">
            <v>86.05</v>
          </cell>
          <cell r="E220" t="str">
            <v>M</v>
          </cell>
        </row>
        <row r="221">
          <cell r="A221">
            <v>38099</v>
          </cell>
          <cell r="B221" t="str">
            <v>SINAPI</v>
          </cell>
          <cell r="C221" t="str">
            <v>SUPORTE DE FIXACAO PARA ESPELHO / PLACA 4" X 2", PARA 3 MODULOS, PARA INSTALACAO DE TOMADAS E INTERRUPTORES (SOMENTE SUPORTE)</v>
          </cell>
          <cell r="D221">
            <v>1.48</v>
          </cell>
          <cell r="E221" t="str">
            <v>UN</v>
          </cell>
        </row>
        <row r="222">
          <cell r="A222">
            <v>39961</v>
          </cell>
          <cell r="B222" t="str">
            <v>SINAPI</v>
          </cell>
          <cell r="C222" t="str">
            <v>SILICONE ACETICO USO GERAL INCOLOR 280 G</v>
          </cell>
          <cell r="D222">
            <v>21.86</v>
          </cell>
          <cell r="E222" t="str">
            <v>UN</v>
          </cell>
        </row>
        <row r="223">
          <cell r="A223">
            <v>2357</v>
          </cell>
          <cell r="B223" t="str">
            <v>SINAPI</v>
          </cell>
          <cell r="C223" t="str">
            <v>DESENHISTA COPISTA</v>
          </cell>
          <cell r="D223">
            <v>12.5</v>
          </cell>
          <cell r="E223" t="str">
            <v>H</v>
          </cell>
        </row>
        <row r="224">
          <cell r="A224">
            <v>2556</v>
          </cell>
          <cell r="B224" t="str">
            <v>SINAPI</v>
          </cell>
          <cell r="C224" t="str">
            <v>CAIXA DE LUZ "4 X 2" EM ACO ESMALTADA</v>
          </cell>
          <cell r="D224">
            <v>1.43</v>
          </cell>
          <cell r="E224" t="str">
            <v>UN</v>
          </cell>
        </row>
        <row r="225">
          <cell r="A225">
            <v>39029</v>
          </cell>
          <cell r="B225" t="str">
            <v>SINAPI</v>
          </cell>
          <cell r="C225" t="str">
            <v>PERFILADO PERFURADO DUPLO 38 X 76 MM, CHAPA 22</v>
          </cell>
          <cell r="D225">
            <v>18.41</v>
          </cell>
          <cell r="E225" t="str">
            <v>M</v>
          </cell>
        </row>
        <row r="226">
          <cell r="A226">
            <v>39392</v>
          </cell>
          <cell r="B226" t="str">
            <v>SINAPI</v>
          </cell>
          <cell r="C226" t="str">
            <v>SENSOR DE PRESENCA BIVOLT DE PAREDE COM FOTOCELULA PARA QUALQUER TIPO DE LAMPADA POTENCIA MAXIMA *1000* W, USO INTERNO</v>
          </cell>
          <cell r="D226">
            <v>44.15</v>
          </cell>
          <cell r="E226" t="str">
            <v>UN</v>
          </cell>
        </row>
        <row r="227">
          <cell r="A227">
            <v>12039</v>
          </cell>
          <cell r="B227" t="str">
            <v>SINAPI</v>
          </cell>
          <cell r="C227" t="str">
            <v>QUADRO DE DISTRIBUICAO COM BARRAMENTO TRIFASICO, DE EMBUTIR, EM CHAPA DE ACO GALVANIZADO, PARA 24 DISJUNTORES DIN, 100 A</v>
          </cell>
          <cell r="D227">
            <v>479.2</v>
          </cell>
          <cell r="E227" t="str">
            <v>UN</v>
          </cell>
        </row>
        <row r="228">
          <cell r="A228">
            <v>20232</v>
          </cell>
          <cell r="B228" t="str">
            <v>SINAPI</v>
          </cell>
          <cell r="C228" t="str">
            <v>SOLEIRA EM GRANITO, POLIDO, TIPO ANDORINHA/ QUARTZ/ CASTELO/ CORUMBA OU OUTROS EQUIVALENTES DA REGIAO, L= *15* CM, E=  *2,0* CM</v>
          </cell>
          <cell r="D228">
            <v>58.99</v>
          </cell>
          <cell r="E228" t="str">
            <v>M</v>
          </cell>
        </row>
        <row r="229">
          <cell r="A229">
            <v>34357</v>
          </cell>
          <cell r="B229" t="str">
            <v>SINAPI</v>
          </cell>
          <cell r="C229" t="str">
            <v>REJUNTE CIMENTICIO, QUALQUER COR</v>
          </cell>
          <cell r="D229">
            <v>3.34</v>
          </cell>
          <cell r="E229" t="str">
            <v>KG</v>
          </cell>
        </row>
        <row r="230">
          <cell r="A230">
            <v>4222</v>
          </cell>
          <cell r="B230" t="str">
            <v>SINAPI</v>
          </cell>
          <cell r="C230" t="str">
            <v>GASOLINA COMUM</v>
          </cell>
          <cell r="D230">
            <v>5.58</v>
          </cell>
          <cell r="E230" t="str">
            <v>L</v>
          </cell>
        </row>
        <row r="231">
          <cell r="A231">
            <v>4351</v>
          </cell>
          <cell r="B231" t="str">
            <v>SINAPI</v>
          </cell>
          <cell r="C231" t="str">
            <v>PARAFUSO NIQUELADO 3 1/2" COM ACABAMENTO CROMADO PARA FIXAR PECA SANITARIA, INCLUI PORCA CEGA, ARRUELA E BUCHA DE NYLON TAMANHO S-8</v>
          </cell>
          <cell r="D231">
            <v>8.5500000000000007</v>
          </cell>
          <cell r="E231" t="str">
            <v>UN</v>
          </cell>
        </row>
        <row r="232">
          <cell r="A232">
            <v>36531</v>
          </cell>
          <cell r="B232" t="str">
            <v>SINAPI</v>
          </cell>
          <cell r="C232" t="str">
            <v>RETROESCAVADEIRA SOBRE RODAS COM CARREGADEIRA, TRACAO 4 X 4, POTENCIA LIQUIDA 88 HP, PESO OPERACIONAL MINIMO DE 6674 KG, CAPACIDADE DA CARREGADEIRA DE 1,00 M3 E DA  RETROESCAVADEIRA MINIMA DE 0,26 M3, PROFUNDIDADE DE ESCAVACAO MAXIMA DE 4,37 M</v>
          </cell>
          <cell r="D232">
            <v>301238.42</v>
          </cell>
          <cell r="E232" t="str">
            <v>UN</v>
          </cell>
        </row>
        <row r="233">
          <cell r="A233">
            <v>7141</v>
          </cell>
          <cell r="B233" t="str">
            <v>SINAPI</v>
          </cell>
          <cell r="C233" t="str">
            <v>TE SOLDAVEL, PVC, 90 GRAUS, 40 MM, PARA AGUA FRIA PREDIAL (NBR 5648)</v>
          </cell>
          <cell r="D233">
            <v>9.08</v>
          </cell>
          <cell r="E233" t="str">
            <v>UN</v>
          </cell>
        </row>
        <row r="234">
          <cell r="A234">
            <v>996</v>
          </cell>
          <cell r="B234" t="str">
            <v>SINAPI</v>
          </cell>
          <cell r="C234" t="str">
            <v>CABO DE COBRE, FLEXIVEL, CLASSE 4 OU 5, ISOLACAO EM PVC/A, ANTICHAMA BWF-B, COBERTURA PVC-ST1, ANTICHAMA BWF-B, 1 CONDUTOR, 0,6/1 KV, SECAO NOMINAL 25 MM2</v>
          </cell>
          <cell r="D234">
            <v>22.89</v>
          </cell>
          <cell r="E234" t="str">
            <v>M</v>
          </cell>
        </row>
        <row r="235">
          <cell r="A235">
            <v>21101</v>
          </cell>
          <cell r="B235" t="str">
            <v>SINAPI</v>
          </cell>
          <cell r="C235" t="str">
            <v>PORTA TOALHA ROSTO EM METAL CROMADO, TIPO ARGOLA</v>
          </cell>
          <cell r="D235">
            <v>40.67</v>
          </cell>
          <cell r="E235" t="str">
            <v>UN</v>
          </cell>
        </row>
        <row r="236">
          <cell r="A236">
            <v>11795</v>
          </cell>
          <cell r="B236" t="str">
            <v>SINAPI</v>
          </cell>
          <cell r="C236" t="str">
            <v>GRANITO PARA BANCADA, POLIDO, TIPO ANDORINHA/ QUARTZ/ CASTELO/ CORUMBA OU OUTROS EQUIVALENTES DA REGIAO, E=  *2,5* CM</v>
          </cell>
          <cell r="D236">
            <v>422.64</v>
          </cell>
          <cell r="E236" t="str">
            <v>m²</v>
          </cell>
        </row>
        <row r="237">
          <cell r="A237">
            <v>5061</v>
          </cell>
          <cell r="B237" t="str">
            <v>SINAPI</v>
          </cell>
          <cell r="C237" t="str">
            <v>PREGO DE ACO POLIDO COM CABECA 18 X 27 (2 1/2 X 10)</v>
          </cell>
          <cell r="D237">
            <v>18.25</v>
          </cell>
          <cell r="E237" t="str">
            <v>KG</v>
          </cell>
        </row>
        <row r="238">
          <cell r="A238">
            <v>9868</v>
          </cell>
          <cell r="B238" t="str">
            <v>SINAPI</v>
          </cell>
          <cell r="C238" t="str">
            <v>TUBO PVC, SOLDAVEL, DN 25 MM, AGUA FRIA (NBR-5648)</v>
          </cell>
          <cell r="D238">
            <v>3.73</v>
          </cell>
          <cell r="E238" t="str">
            <v>M</v>
          </cell>
        </row>
        <row r="239">
          <cell r="A239">
            <v>13417</v>
          </cell>
          <cell r="B239" t="str">
            <v>SINAPI</v>
          </cell>
          <cell r="C239" t="str">
            <v>TORNEIRA CROMADA SEM BICO PARA TANQUE 1/2 " OU 3/4 " (REF 1143)</v>
          </cell>
          <cell r="D239">
            <v>39.700000000000003</v>
          </cell>
          <cell r="E239" t="str">
            <v>UN</v>
          </cell>
        </row>
        <row r="240">
          <cell r="A240">
            <v>9894</v>
          </cell>
          <cell r="B240" t="str">
            <v>SINAPI</v>
          </cell>
          <cell r="C240" t="str">
            <v>UNIAO PVC, SOLDAVEL, 40 MM,  PARA AGUA FRIA PREDIAL</v>
          </cell>
          <cell r="D240">
            <v>28.6</v>
          </cell>
          <cell r="E240" t="str">
            <v>UN</v>
          </cell>
        </row>
        <row r="241">
          <cell r="A241">
            <v>392</v>
          </cell>
          <cell r="B241" t="str">
            <v>SINAPI</v>
          </cell>
          <cell r="C241" t="str">
            <v>ABRACADEIRA EM ACO PARA AMARRACAO DE ELETRODUTOS, TIPO D, COM 1/2" E PARAFUSO DE FIXACAO</v>
          </cell>
          <cell r="D241">
            <v>1.5</v>
          </cell>
          <cell r="E241" t="str">
            <v>UN</v>
          </cell>
        </row>
        <row r="242">
          <cell r="A242">
            <v>3528</v>
          </cell>
          <cell r="B242" t="str">
            <v>SINAPI</v>
          </cell>
          <cell r="C242" t="str">
            <v>JOELHO PVC, SOLDAVEL, PB, 45 GRAUS, DN 100 MM, PARA ESGOTO PREDIAL</v>
          </cell>
          <cell r="D242">
            <v>7.28</v>
          </cell>
          <cell r="E242" t="str">
            <v>UN</v>
          </cell>
        </row>
        <row r="243">
          <cell r="A243">
            <v>39435</v>
          </cell>
          <cell r="B243" t="str">
            <v>SINAPI</v>
          </cell>
          <cell r="C243" t="str">
            <v>PARAFUSO DRY WALL, EM ACO FOSFATIZADO, CABECA TROMBETA E PONTA AGULHA (TA), COMPRIMENTO 25 MM</v>
          </cell>
          <cell r="D243">
            <v>0.05</v>
          </cell>
          <cell r="E243" t="str">
            <v>UN</v>
          </cell>
        </row>
        <row r="244">
          <cell r="A244">
            <v>4234</v>
          </cell>
          <cell r="B244" t="str">
            <v>SINAPI</v>
          </cell>
          <cell r="C244" t="str">
            <v>OPERADOR DE ESCAVADEIRA</v>
          </cell>
          <cell r="D244">
            <v>18.63</v>
          </cell>
          <cell r="E244" t="str">
            <v>H</v>
          </cell>
        </row>
        <row r="245">
          <cell r="A245">
            <v>2705</v>
          </cell>
          <cell r="B245" t="str">
            <v>SINAPI</v>
          </cell>
          <cell r="C245" t="str">
            <v>ENERGIA ELETRICA ATE 2000 KWH INDUSTRIAL, SEM DEMANDA</v>
          </cell>
          <cell r="D245">
            <v>0.76</v>
          </cell>
          <cell r="E245" t="str">
            <v>KW/H</v>
          </cell>
        </row>
        <row r="246">
          <cell r="A246">
            <v>38365</v>
          </cell>
          <cell r="B246" t="str">
            <v>SINAPI</v>
          </cell>
          <cell r="C246" t="str">
            <v>CAMADA SEPARADORA DE FILME DE POLIETILENO 20 A 25 MICRA</v>
          </cell>
          <cell r="D246">
            <v>1.95</v>
          </cell>
          <cell r="E246" t="str">
            <v>m²</v>
          </cell>
        </row>
        <row r="247">
          <cell r="A247">
            <v>36888</v>
          </cell>
          <cell r="B247" t="str">
            <v>SINAPI</v>
          </cell>
          <cell r="C247" t="str">
            <v>GUARNICAO/MOLDURA DE ACABAMENTO PARA ESQUADRIA DE ALUMINIO ANODIZADO NATURAL, PARA 1 FACE</v>
          </cell>
          <cell r="D247">
            <v>11.16</v>
          </cell>
          <cell r="E247" t="str">
            <v>M</v>
          </cell>
        </row>
        <row r="248">
          <cell r="A248">
            <v>39596</v>
          </cell>
          <cell r="B248" t="str">
            <v>SINAPI</v>
          </cell>
          <cell r="C248" t="str">
            <v>PATCH PANEL, 24 PORTAS, CATEGORIA 6, COM RACKS DE 19" E 1 U DE ALTURA</v>
          </cell>
          <cell r="D248">
            <v>346.76</v>
          </cell>
          <cell r="E248" t="str">
            <v>UN</v>
          </cell>
        </row>
        <row r="249">
          <cell r="A249">
            <v>40549</v>
          </cell>
          <cell r="B249" t="str">
            <v>SINAPI</v>
          </cell>
          <cell r="C249" t="str">
            <v>PARAFUSO, COMUM, ASTM A307, SEXTAVADO, DIAMETRO 1/2" (12,7 MM), COMPRIMENTO 1" (25,4 MM)</v>
          </cell>
          <cell r="D249">
            <v>95.1</v>
          </cell>
          <cell r="E249" t="str">
            <v>CENTO</v>
          </cell>
        </row>
        <row r="250">
          <cell r="A250">
            <v>43461</v>
          </cell>
          <cell r="B250" t="str">
            <v>SINAPI</v>
          </cell>
          <cell r="C250" t="str">
            <v>FERRAMENTAS - FAMILIA ENCANADOR - HORISTA (ENCARGOS COMPLEMENTARES - COLETADO CAIXA)</v>
          </cell>
          <cell r="D250">
            <v>0.28000000000000003</v>
          </cell>
          <cell r="E250" t="str">
            <v>H</v>
          </cell>
        </row>
        <row r="251">
          <cell r="A251">
            <v>38112</v>
          </cell>
          <cell r="B251" t="str">
            <v>SINAPI</v>
          </cell>
          <cell r="C251" t="str">
            <v>INTERRUPTOR SIMPLES 10A, 250V (APENAS MODULO)</v>
          </cell>
          <cell r="D251">
            <v>6.73</v>
          </cell>
          <cell r="E251" t="str">
            <v>UN</v>
          </cell>
        </row>
        <row r="252">
          <cell r="A252">
            <v>14112</v>
          </cell>
          <cell r="B252" t="str">
            <v>SINAPI</v>
          </cell>
          <cell r="C252" t="str">
            <v>TAMPAO FOFO SIMPLES COM BASE, CLASSE A15 CARGA MAX 1,5 T, *400 X 600* MM, REDE TELEFONE</v>
          </cell>
          <cell r="D252">
            <v>337.67</v>
          </cell>
          <cell r="E252" t="str">
            <v>UN</v>
          </cell>
        </row>
        <row r="253">
          <cell r="A253">
            <v>11708</v>
          </cell>
          <cell r="B253" t="str">
            <v>SINAPI</v>
          </cell>
          <cell r="C253" t="str">
            <v>RALO FOFO SEMIESFERICO, 100 MM, PARA LAJES/ CALHAS</v>
          </cell>
          <cell r="D253">
            <v>25.58</v>
          </cell>
          <cell r="E253" t="str">
            <v>UN</v>
          </cell>
        </row>
        <row r="254">
          <cell r="A254">
            <v>377</v>
          </cell>
          <cell r="B254" t="str">
            <v>SINAPI</v>
          </cell>
          <cell r="C254" t="str">
            <v>ASSENTO SANITARIO DE PLASTICO, TIPO CONVENCIONAL</v>
          </cell>
          <cell r="D254">
            <v>33.01</v>
          </cell>
          <cell r="E254" t="str">
            <v>UN</v>
          </cell>
        </row>
        <row r="255">
          <cell r="A255">
            <v>20247</v>
          </cell>
          <cell r="B255" t="str">
            <v>SINAPI</v>
          </cell>
          <cell r="C255" t="str">
            <v>PREGO DE ACO POLIDO COM CABECA 15 X 15 (1 1/4 X 13)</v>
          </cell>
          <cell r="D255">
            <v>20.55</v>
          </cell>
          <cell r="E255" t="str">
            <v>KG</v>
          </cell>
        </row>
        <row r="256">
          <cell r="A256">
            <v>367</v>
          </cell>
          <cell r="B256" t="str">
            <v>SINAPI</v>
          </cell>
          <cell r="C256" t="str">
            <v>AREIA GROSSA - POSTO JAZIDA/FORNECEDOR (RETIRADO NA JAZIDA, SEM TRANSPORTE)</v>
          </cell>
          <cell r="D256">
            <v>54.17</v>
          </cell>
          <cell r="E256" t="str">
            <v>m³</v>
          </cell>
        </row>
        <row r="257">
          <cell r="A257">
            <v>38774</v>
          </cell>
          <cell r="B257" t="str">
            <v>SINAPI</v>
          </cell>
          <cell r="C257" t="str">
            <v>LUMINARIA DE EMERGENCIA 30 LEDS, POTENCIA 2 W, BATERIA DE LITIO, AUTONOMIA DE 6 HORAS</v>
          </cell>
          <cell r="D257">
            <v>28.26</v>
          </cell>
          <cell r="E257" t="str">
            <v>UN</v>
          </cell>
        </row>
        <row r="258">
          <cell r="A258">
            <v>10422</v>
          </cell>
          <cell r="B258" t="str">
            <v>SINAPI</v>
          </cell>
          <cell r="C258" t="str">
            <v>BACIA SANITARIA (VASO) COM CAIXA ACOPLADA, DE LOUCA BRANCA</v>
          </cell>
          <cell r="D258">
            <v>324.01</v>
          </cell>
          <cell r="E258" t="str">
            <v>UN</v>
          </cell>
        </row>
        <row r="259">
          <cell r="A259">
            <v>4226</v>
          </cell>
          <cell r="B259" t="str">
            <v>SINAPI</v>
          </cell>
          <cell r="C259" t="str">
            <v>GAS DE COZINHA - GLP</v>
          </cell>
          <cell r="D259">
            <v>6.76</v>
          </cell>
          <cell r="E259" t="str">
            <v>KG</v>
          </cell>
        </row>
        <row r="260">
          <cell r="A260">
            <v>43056</v>
          </cell>
          <cell r="B260" t="str">
            <v>SINAPI</v>
          </cell>
          <cell r="C260" t="str">
            <v>ACO CA-50, 20,0 MM OU 25,0 MM, VERGALHAO</v>
          </cell>
          <cell r="D260">
            <v>11.03</v>
          </cell>
          <cell r="E260" t="str">
            <v>KG</v>
          </cell>
        </row>
        <row r="261">
          <cell r="A261">
            <v>3518</v>
          </cell>
          <cell r="B261" t="str">
            <v>SINAPI</v>
          </cell>
          <cell r="C261" t="str">
            <v>JOELHO PVC, SOLDAVEL, PB, 45 GRAUS, DN 50 MM, PARA ESGOTO PREDIAL</v>
          </cell>
          <cell r="D261">
            <v>2.76</v>
          </cell>
          <cell r="E261" t="str">
            <v>UN</v>
          </cell>
        </row>
        <row r="262">
          <cell r="A262">
            <v>3379</v>
          </cell>
          <cell r="B262" t="str">
            <v>SINAPI</v>
          </cell>
          <cell r="C262" t="str">
            <v>!EM PROCESSO DE DESATIVACAO! HASTE DE ATERRAMENTO EM ACO COM 3,00 M DE COMPRIMENTO E DN = 5/8", REVESTIDA COM BAIXA CAMADA DE COBRE, SEM CONECTOR</v>
          </cell>
          <cell r="D262">
            <v>48.61</v>
          </cell>
          <cell r="E262" t="str">
            <v>UN</v>
          </cell>
        </row>
        <row r="263">
          <cell r="A263">
            <v>980</v>
          </cell>
          <cell r="B263" t="str">
            <v>SINAPI</v>
          </cell>
          <cell r="C263" t="str">
            <v>CABO DE COBRE, FLEXIVEL, CLASSE 4 OU 5, ISOLACAO EM PVC/A, ANTICHAMA BWF-B, 1 CONDUTOR, 450/750 V, SECAO NOMINAL 10 MM2</v>
          </cell>
          <cell r="D263">
            <v>8.99</v>
          </cell>
          <cell r="E263" t="str">
            <v>M</v>
          </cell>
        </row>
        <row r="264">
          <cell r="A264">
            <v>4513</v>
          </cell>
          <cell r="B264" t="str">
            <v>SINAPI</v>
          </cell>
          <cell r="C264" t="str">
            <v>CAIBRO 5 X 5 CM EM PINUS, MISTA OU EQUIVALENTE DA REGIAO - BRUTA</v>
          </cell>
          <cell r="D264">
            <v>4.45</v>
          </cell>
          <cell r="E264" t="str">
            <v>M</v>
          </cell>
        </row>
        <row r="265">
          <cell r="A265">
            <v>11267</v>
          </cell>
          <cell r="B265" t="str">
            <v>SINAPI</v>
          </cell>
          <cell r="C265" t="str">
            <v>ARRUELA LISA, REDONDA, DE LATAO POLIDO, DIAMETRO NOMINAL 5/8", DIAMETRO EXTERNO = 34 MM, DIAMETRO DO FURO = 17 MM, ESPESSURA = *2,5* MM</v>
          </cell>
          <cell r="D265">
            <v>0.9</v>
          </cell>
          <cell r="E265" t="str">
            <v>UN</v>
          </cell>
        </row>
        <row r="266">
          <cell r="A266">
            <v>37395</v>
          </cell>
          <cell r="B266" t="str">
            <v>SINAPI</v>
          </cell>
          <cell r="C266" t="str">
            <v>PINO DE ACO COM FURO, HASTE = 27 MM (ACAO DIRETA)</v>
          </cell>
          <cell r="D266">
            <v>38.46</v>
          </cell>
          <cell r="E266" t="str">
            <v>CENTO</v>
          </cell>
        </row>
        <row r="267">
          <cell r="A267">
            <v>4384</v>
          </cell>
          <cell r="B267" t="str">
            <v>SINAPI</v>
          </cell>
          <cell r="C267" t="str">
            <v>PARAFUSO NIQUELADO COM ACABAMENTO CROMADO PARA FIXAR PECA SANITARIA, INCLUI PORCA CEGA, ARRUELA E BUCHA DE NYLON TAMANHO S-10</v>
          </cell>
          <cell r="D267">
            <v>11.53</v>
          </cell>
          <cell r="E267" t="str">
            <v>UN</v>
          </cell>
        </row>
        <row r="268">
          <cell r="A268">
            <v>40873</v>
          </cell>
          <cell r="B268" t="str">
            <v>SINAPI</v>
          </cell>
          <cell r="C268" t="str">
            <v>RUFO INTERNO/EXTERNO DE CHAPA DE ACO GALVANIZADA NUM 24, CORTE 25 CM</v>
          </cell>
          <cell r="D268">
            <v>24.41</v>
          </cell>
          <cell r="E268" t="str">
            <v>M</v>
          </cell>
        </row>
        <row r="269">
          <cell r="A269">
            <v>38124</v>
          </cell>
          <cell r="B269" t="str">
            <v>SINAPI</v>
          </cell>
          <cell r="C269" t="str">
            <v>ESPUMA EXPANSIVA DE POLIURETANO, APLICACAO MANUAL - 500 ML</v>
          </cell>
          <cell r="D269">
            <v>30.5</v>
          </cell>
          <cell r="E269" t="str">
            <v>UN</v>
          </cell>
        </row>
        <row r="270">
          <cell r="A270">
            <v>7576</v>
          </cell>
          <cell r="B270" t="str">
            <v>SINAPI</v>
          </cell>
          <cell r="C270" t="str">
            <v>SUPORTE EM ACO GALVANIZADO PARA TRANSFORMADOR PARA POSTE DUPLO T 185 X 95 MM, CHAPA DE 5/16"</v>
          </cell>
          <cell r="D270">
            <v>123.07</v>
          </cell>
          <cell r="E270" t="str">
            <v>UN</v>
          </cell>
        </row>
        <row r="271">
          <cell r="A271">
            <v>21127</v>
          </cell>
          <cell r="B271" t="str">
            <v>SINAPI</v>
          </cell>
          <cell r="C271" t="str">
            <v>FITA ISOLANTE ADESIVA ANTICHAMA, USO ATE 750 V, EM ROLO DE 19 MM X 5 M</v>
          </cell>
          <cell r="D271">
            <v>4.26</v>
          </cell>
          <cell r="E271" t="str">
            <v>UN</v>
          </cell>
        </row>
        <row r="272">
          <cell r="A272">
            <v>39996</v>
          </cell>
          <cell r="B272" t="str">
            <v>SINAPI</v>
          </cell>
          <cell r="C272" t="str">
            <v>VERGALHAO ZINCADO ROSCA TOTAL, 1/4 " (6,3 MM)</v>
          </cell>
          <cell r="D272">
            <v>4.12</v>
          </cell>
          <cell r="E272" t="str">
            <v>M</v>
          </cell>
        </row>
        <row r="273">
          <cell r="A273">
            <v>3526</v>
          </cell>
          <cell r="B273" t="str">
            <v>SINAPI</v>
          </cell>
          <cell r="C273" t="str">
            <v>JOELHO PVC, SOLDAVEL, PB, 90 GRAUS, DN 50 MM, PARA ESGOTO PREDIAL</v>
          </cell>
          <cell r="D273">
            <v>2.2200000000000002</v>
          </cell>
          <cell r="E273" t="str">
            <v>UN</v>
          </cell>
        </row>
        <row r="274">
          <cell r="A274">
            <v>43486</v>
          </cell>
          <cell r="B274" t="str">
            <v>SINAPI</v>
          </cell>
          <cell r="C274" t="str">
            <v>EPI - FAMILIA ENGENHEIRO CIVIL - HORISTA (ENCARGOS COMPLEMENTARES - COLETADO CAIXA)</v>
          </cell>
          <cell r="D274">
            <v>0.55000000000000004</v>
          </cell>
          <cell r="E274" t="str">
            <v>H</v>
          </cell>
        </row>
        <row r="275">
          <cell r="A275">
            <v>1872</v>
          </cell>
          <cell r="B275" t="str">
            <v>SINAPI</v>
          </cell>
          <cell r="C275" t="str">
            <v>CAIXA DE PASSAGEM, EM PVC, DE 4" X 2", PARA ELETRODUTO FLEXIVEL CORRUGADO</v>
          </cell>
          <cell r="D275">
            <v>2.2799999999999998</v>
          </cell>
          <cell r="E275" t="str">
            <v>UN</v>
          </cell>
        </row>
        <row r="276">
          <cell r="A276">
            <v>20977</v>
          </cell>
          <cell r="B276" t="str">
            <v>SINAPI</v>
          </cell>
          <cell r="C276" t="str">
            <v>EXTINTOR DE INCENDIO PORTATIL COM CARGA DE PO QUIMICO SECO (PQS) DE 8 KG, CLASSE BC</v>
          </cell>
          <cell r="D276">
            <v>232.49</v>
          </cell>
          <cell r="E276" t="str">
            <v>UN</v>
          </cell>
        </row>
        <row r="277">
          <cell r="A277">
            <v>10555</v>
          </cell>
          <cell r="B277" t="str">
            <v>SINAPI</v>
          </cell>
          <cell r="C277" t="str">
            <v>PORTA DE MADEIRA, FOLHA MEDIA (NBR 15930) DE 800 X 2100 MM, DE 35 MM A 40 MM DE ESPESSURA, NUCLEO SEMI-SOLIDO (SARRAFEADO), CAPA LISA EM HDF, ACABAMENTO EM PRIMER PARA PINTURA</v>
          </cell>
          <cell r="D277">
            <v>209.05</v>
          </cell>
          <cell r="E277" t="str">
            <v>UN</v>
          </cell>
        </row>
        <row r="278">
          <cell r="A278">
            <v>36397</v>
          </cell>
          <cell r="B278" t="str">
            <v>SINAPI</v>
          </cell>
          <cell r="C278" t="str">
            <v>BETONEIRA, CAPACIDADE NOMINAL 600 L, CAPACIDADE DE MISTURA  360L, MOTOR ELETRICO TRIFASICO 220/380V, POTENCIA 4CV, EXCLUSO CARREGADOR</v>
          </cell>
          <cell r="D278">
            <v>21762.71</v>
          </cell>
          <cell r="E278" t="str">
            <v>UN</v>
          </cell>
        </row>
        <row r="279">
          <cell r="A279">
            <v>1287</v>
          </cell>
          <cell r="B279" t="str">
            <v>SINAPI</v>
          </cell>
          <cell r="C279" t="str">
            <v>PISO EM CERAMICA ESMALTADA EXTRA, PEI MAIOR OU IGUAL A 4, FORMATO MENOR OU IGUAL A 2025 CM2</v>
          </cell>
          <cell r="D279">
            <v>25.8</v>
          </cell>
          <cell r="E279" t="str">
            <v>m²</v>
          </cell>
        </row>
        <row r="280">
          <cell r="A280">
            <v>4824</v>
          </cell>
          <cell r="B280" t="str">
            <v>SINAPI</v>
          </cell>
          <cell r="C280" t="str">
            <v>GRANILHA/ GRANA/ PEDRISCO OU AGREGADO EM MARMORE/ GRANITO/ QUARTZO E CALCARIO, PRETO, CINZA, PALHA OU BRANCO</v>
          </cell>
          <cell r="D280">
            <v>0.49</v>
          </cell>
          <cell r="E280" t="str">
            <v>KG</v>
          </cell>
        </row>
        <row r="281">
          <cell r="A281">
            <v>38193</v>
          </cell>
          <cell r="B281" t="str">
            <v>SINAPI</v>
          </cell>
          <cell r="C281" t="str">
            <v>LAMPADA LED 6 W BIVOLT BRANCA, FORMATO TRADICIONAL (BASE E27)</v>
          </cell>
          <cell r="D281">
            <v>9.7799999999999994</v>
          </cell>
          <cell r="E281" t="str">
            <v>UN</v>
          </cell>
        </row>
        <row r="282">
          <cell r="A282">
            <v>10228</v>
          </cell>
          <cell r="B282" t="str">
            <v>SINAPI</v>
          </cell>
          <cell r="C282" t="str">
            <v>VALVULA DE DESCARGA METALICA, BASE 1 1/2 " E ACABAMENTO METALICO CROMADO</v>
          </cell>
          <cell r="D282">
            <v>224.2</v>
          </cell>
          <cell r="E282" t="str">
            <v>UN</v>
          </cell>
        </row>
        <row r="283">
          <cell r="A283">
            <v>3520</v>
          </cell>
          <cell r="B283" t="str">
            <v>SINAPI</v>
          </cell>
          <cell r="C283" t="str">
            <v>JOELHO PVC, SOLDAVEL, PB, 90 GRAUS, DN 100 MM, PARA ESGOTO PREDIAL</v>
          </cell>
          <cell r="D283">
            <v>7.33</v>
          </cell>
          <cell r="E283" t="str">
            <v>UN</v>
          </cell>
        </row>
        <row r="284">
          <cell r="A284">
            <v>3875</v>
          </cell>
          <cell r="B284" t="str">
            <v>SINAPI</v>
          </cell>
          <cell r="C284" t="str">
            <v>LUVA SIMPLES, PVC, SOLDAVEL, DN 50 MM, SERIE NORMAL, PARA ESGOTO PREDIAL</v>
          </cell>
          <cell r="D284">
            <v>2.54</v>
          </cell>
          <cell r="E284" t="str">
            <v>UN</v>
          </cell>
        </row>
        <row r="285">
          <cell r="A285">
            <v>4221</v>
          </cell>
          <cell r="B285" t="str">
            <v>SINAPI</v>
          </cell>
          <cell r="C285" t="str">
            <v>OLEO DIESEL COMBUSTIVEL COMUM</v>
          </cell>
          <cell r="D285">
            <v>4.3499999999999996</v>
          </cell>
          <cell r="E285" t="str">
            <v>L</v>
          </cell>
        </row>
        <row r="286">
          <cell r="A286">
            <v>38113</v>
          </cell>
          <cell r="B286" t="str">
            <v>SINAPI</v>
          </cell>
          <cell r="C286" t="str">
            <v>INTERRUPTOR PARALELO 10A, 250V (APENAS MODULO)</v>
          </cell>
          <cell r="D286">
            <v>8.76</v>
          </cell>
          <cell r="E286" t="str">
            <v>UN</v>
          </cell>
        </row>
        <row r="287">
          <cell r="A287">
            <v>38191</v>
          </cell>
          <cell r="B287" t="str">
            <v>SINAPI</v>
          </cell>
          <cell r="C287" t="str">
            <v>LAMPADA FLUORESCENTE COMPACTA 2U BRANCA 15 W, BASE E27 (127/220 V)</v>
          </cell>
          <cell r="D287">
            <v>11.69</v>
          </cell>
          <cell r="E287" t="str">
            <v>UN</v>
          </cell>
        </row>
        <row r="288">
          <cell r="A288">
            <v>2373</v>
          </cell>
          <cell r="B288" t="str">
            <v>SINAPI</v>
          </cell>
          <cell r="C288" t="str">
            <v>DISJUNTOR TIPO NEMA, TRIPOLAR 60 ATE 100 A, TENSAO MAXIMA DE 415 V</v>
          </cell>
          <cell r="D288">
            <v>104.03</v>
          </cell>
          <cell r="E288" t="str">
            <v>UN</v>
          </cell>
        </row>
        <row r="289">
          <cell r="A289">
            <v>4302</v>
          </cell>
          <cell r="B289" t="str">
            <v>SINAPI</v>
          </cell>
          <cell r="C289" t="str">
            <v>PARAFUSO ZINCADO ROSCA SOBERBA, CABECA SEXTAVADA, 5/16 " X 250 MM, PARA FIXACAO DE TELHA EM MADEIRA</v>
          </cell>
          <cell r="D289">
            <v>2.14</v>
          </cell>
          <cell r="E289" t="str">
            <v>UN</v>
          </cell>
        </row>
        <row r="290">
          <cell r="A290">
            <v>11280</v>
          </cell>
          <cell r="B290" t="str">
            <v>SINAPI</v>
          </cell>
          <cell r="C290" t="str">
            <v>CORTADEIRA DE PISO DE CONCRETO E ASFALTO, PARA DISCO PADRAO DE DIAMETRO 350 MM (14") OU 450 MM (18") , MOTOR A GASOLINA, POTENCIA 13 HP, SEM DISCO</v>
          </cell>
          <cell r="D290">
            <v>12724.13</v>
          </cell>
          <cell r="E290" t="str">
            <v>UN</v>
          </cell>
        </row>
        <row r="291">
          <cell r="A291">
            <v>2619</v>
          </cell>
          <cell r="B291" t="str">
            <v>SINAPI</v>
          </cell>
          <cell r="C291" t="str">
            <v>CURVA 90 GRAUS, PARA ELETRODUTO, EM ACO GALVANIZADO ELETROLITICO, DIAMETRO DE 65 MM (2 1/2")</v>
          </cell>
          <cell r="D291">
            <v>68.349999999999994</v>
          </cell>
          <cell r="E291" t="str">
            <v>UN</v>
          </cell>
        </row>
        <row r="292">
          <cell r="A292">
            <v>1570</v>
          </cell>
          <cell r="B292" t="str">
            <v>SINAPI</v>
          </cell>
          <cell r="C292" t="str">
            <v>TERMINAL DE COMPRESSÃO PARA CABO DE 2,50 MM² -
FORNECIMENTO E INSTALAÇÃO</v>
          </cell>
          <cell r="D292">
            <v>1</v>
          </cell>
          <cell r="E292" t="str">
            <v>UN</v>
          </cell>
        </row>
        <row r="293">
          <cell r="A293">
            <v>37594</v>
          </cell>
          <cell r="B293" t="str">
            <v>SINAPI</v>
          </cell>
          <cell r="C293" t="str">
            <v>BLOCO CERAMICO DE VEDACAO COM FUROS NA VERTICAL, 19 X 19 X 39 CM - 4,5 MPA (NBR 15270)</v>
          </cell>
          <cell r="D293">
            <v>3.3</v>
          </cell>
          <cell r="E293" t="str">
            <v>UN</v>
          </cell>
        </row>
        <row r="294">
          <cell r="A294">
            <v>3405</v>
          </cell>
          <cell r="B294" t="str">
            <v>SINAPI</v>
          </cell>
          <cell r="C294" t="str">
            <v>ISOLADOR DE PORCELANA SUSPENSO, DISCO TIPO GARFO OLHAL, DIAMETRO DE 152 MM, PARA TENSAO DE *15* KV</v>
          </cell>
          <cell r="D294">
            <v>68.180000000000007</v>
          </cell>
          <cell r="E294" t="str">
            <v>UN</v>
          </cell>
        </row>
        <row r="295">
          <cell r="A295">
            <v>11253</v>
          </cell>
          <cell r="B295" t="str">
            <v>SINAPI</v>
          </cell>
          <cell r="C295" t="str">
            <v>CAIXA DE PASSAGEM/ LUZ / TELEFONIA, DE EMBUTIR,  EM CHAPA DE ACO GALVANIZADO, DIMENSOES 60 X 60 X *12* CM (PADRAO CONCESSIONARIA LOCAL)</v>
          </cell>
          <cell r="D295">
            <v>204.15</v>
          </cell>
          <cell r="E295" t="str">
            <v>UN</v>
          </cell>
        </row>
        <row r="296">
          <cell r="A296">
            <v>38383</v>
          </cell>
          <cell r="B296" t="str">
            <v>SINAPI</v>
          </cell>
          <cell r="C296" t="str">
            <v>LIXA D'AGUA EM FOLHA, GRAO 100</v>
          </cell>
          <cell r="D296">
            <v>1.93</v>
          </cell>
          <cell r="E296" t="str">
            <v>UN</v>
          </cell>
        </row>
        <row r="297">
          <cell r="A297">
            <v>25950</v>
          </cell>
          <cell r="B297" t="str">
            <v>SINAPI</v>
          </cell>
          <cell r="C297" t="str">
            <v>SERVICO DE BOMBEAMENTO DE CONCRETO COM CONSUMO MINIMO DE 40 M3</v>
          </cell>
          <cell r="D297">
            <v>35.979999999999997</v>
          </cell>
          <cell r="E297" t="str">
            <v>m³</v>
          </cell>
        </row>
        <row r="298">
          <cell r="A298">
            <v>3535</v>
          </cell>
          <cell r="B298" t="str">
            <v>SINAPI</v>
          </cell>
          <cell r="C298" t="str">
            <v>JOELHO PVC, SOLDAVEL, 90 GRAUS, 40 MM, PARA AGUA FRIA PREDIAL</v>
          </cell>
          <cell r="D298">
            <v>5.21</v>
          </cell>
          <cell r="E298" t="str">
            <v>UN</v>
          </cell>
        </row>
        <row r="299">
          <cell r="A299">
            <v>4253</v>
          </cell>
          <cell r="B299" t="str">
            <v>SINAPI</v>
          </cell>
          <cell r="C299" t="str">
            <v>OPERADOR DE GUINCHO OU GUINCHEIRO</v>
          </cell>
          <cell r="D299">
            <v>15.97</v>
          </cell>
          <cell r="E299" t="str">
            <v>H</v>
          </cell>
        </row>
        <row r="300">
          <cell r="A300">
            <v>13388</v>
          </cell>
          <cell r="B300" t="str">
            <v>SINAPI</v>
          </cell>
          <cell r="C300" t="str">
            <v>SOLDA EM BARRA DE ESTANHO-CHUMBO 50/50</v>
          </cell>
          <cell r="D300">
            <v>127.69</v>
          </cell>
          <cell r="E300" t="str">
            <v>KG</v>
          </cell>
        </row>
        <row r="301">
          <cell r="A301">
            <v>43777</v>
          </cell>
          <cell r="B301" t="str">
            <v>SINAPI</v>
          </cell>
          <cell r="C301" t="str">
            <v>PORTA DE MADEIRA, FOLHA LEVE (NBR 15930), DE 600 X 2100 MM, E = 35 MM, NUCLEO COLMEIA, CAPA LISA EM HDF, ACABAMENTO MELAMINICO EM PADRAO MADEIRA</v>
          </cell>
          <cell r="D301">
            <v>225.42</v>
          </cell>
          <cell r="E301" t="str">
            <v>UN</v>
          </cell>
        </row>
        <row r="302">
          <cell r="A302">
            <v>40275</v>
          </cell>
          <cell r="B302" t="str">
            <v>SINAPI</v>
          </cell>
          <cell r="C302" t="str">
            <v>LOCACAO DE VIGA SANDUICHE METALICA VAZADA PARA TRAVAMENTO DE PILARES, ALTURA DE *8* CM, LARGURA DE *6* CM E EXTENSAO DE 2 M</v>
          </cell>
          <cell r="D302">
            <v>6.5</v>
          </cell>
          <cell r="E302" t="str">
            <v>MES</v>
          </cell>
        </row>
        <row r="303">
          <cell r="A303">
            <v>2637</v>
          </cell>
          <cell r="B303" t="str">
            <v>SINAPI</v>
          </cell>
          <cell r="C303" t="str">
            <v>LUVA PARA ELETRODUTO, EM ACO GALVANIZADO ELETROLITICO, DIAMETRO DE 20 MM (3/4")</v>
          </cell>
          <cell r="D303">
            <v>1.83</v>
          </cell>
          <cell r="E303" t="str">
            <v>UN</v>
          </cell>
        </row>
        <row r="304">
          <cell r="A304">
            <v>39443</v>
          </cell>
          <cell r="B304" t="str">
            <v>SINAPI</v>
          </cell>
          <cell r="C304" t="str">
            <v>PARAFUSO DRY WALL, EM ACO ZINCADO, CABECA LENTILHA E PONTA BROCA (LB), LARGURA 4,2 MM, COMPRIMENTO 13 MM</v>
          </cell>
          <cell r="D304">
            <v>0.12</v>
          </cell>
          <cell r="E304" t="str">
            <v>UN</v>
          </cell>
        </row>
        <row r="305">
          <cell r="A305">
            <v>12357</v>
          </cell>
          <cell r="B305" t="str">
            <v>SINAPI</v>
          </cell>
          <cell r="C305" t="str">
            <v>MASTRO SIMPLES GALVANIZADO DIAMETRO NOMINAL 1 1/2", COMPRIMENTO 3 M</v>
          </cell>
          <cell r="D305">
            <v>164.75</v>
          </cell>
          <cell r="E305" t="str">
            <v>UN</v>
          </cell>
        </row>
        <row r="306">
          <cell r="A306">
            <v>982</v>
          </cell>
          <cell r="B306" t="str">
            <v>SINAPI</v>
          </cell>
          <cell r="C306" t="str">
            <v>CABO DE COBRE, FLEXIVEL, CLASSE 4 OU 5, ISOLACAO EM PVC/A, ANTICHAMA BWF-B, 1 CONDUTOR, 450/750 V, SECAO NOMINAL 6 MM2</v>
          </cell>
          <cell r="D306">
            <v>5.26</v>
          </cell>
          <cell r="E306" t="str">
            <v>M</v>
          </cell>
        </row>
        <row r="307">
          <cell r="A307">
            <v>305</v>
          </cell>
          <cell r="B307" t="str">
            <v>SINAPI</v>
          </cell>
          <cell r="C307" t="str">
            <v>ANEL BORRACHA, PARA TUBO PVC, REDE COLETOR ESGOTO, DN 150 MM (NBR 7362)</v>
          </cell>
          <cell r="D307">
            <v>10.34</v>
          </cell>
          <cell r="E307" t="str">
            <v>UN</v>
          </cell>
        </row>
        <row r="308">
          <cell r="A308">
            <v>37586</v>
          </cell>
          <cell r="B308" t="str">
            <v>SINAPI</v>
          </cell>
          <cell r="C308" t="str">
            <v>PINO DE ACO COM ARRUELA CONICA, DIAMETRO ARRUELA = *23* MM E COMP HASTE = *27* MM (ACAO INDIRETA)</v>
          </cell>
          <cell r="D308">
            <v>44.72</v>
          </cell>
          <cell r="E308" t="str">
            <v>CENTO</v>
          </cell>
        </row>
        <row r="309">
          <cell r="A309">
            <v>1022</v>
          </cell>
          <cell r="B309" t="str">
            <v>SINAPI</v>
          </cell>
          <cell r="C309" t="str">
            <v>CABO DE COBRE, FLEXIVEL, CLASSE 4 OU 5, ISOLACAO EM PVC/A, ANTICHAMA BWF-B, COBERTURA PVC-ST1, ANTICHAMA BWF-B, 1 CONDUTOR, 0,6/1 KV, SECAO NOMINAL 2,5 MM2</v>
          </cell>
          <cell r="D309">
            <v>3.12</v>
          </cell>
          <cell r="E309" t="str">
            <v>M</v>
          </cell>
        </row>
        <row r="310">
          <cell r="A310">
            <v>10886</v>
          </cell>
          <cell r="B310" t="str">
            <v>SINAPI</v>
          </cell>
          <cell r="C310" t="str">
            <v>EXTINTOR DE INCENDIO PORTATIL COM CARGA DE AGUA PRESSURIZADA DE 10 L, CLASSE A</v>
          </cell>
          <cell r="D310">
            <v>170.62</v>
          </cell>
          <cell r="E310" t="str">
            <v>UN</v>
          </cell>
        </row>
        <row r="311">
          <cell r="A311">
            <v>11881</v>
          </cell>
          <cell r="B311" t="str">
            <v>SINAPI</v>
          </cell>
          <cell r="C311" t="str">
            <v>CAIXA DE GORDURA CILINDRICA EM CONCRETO SIMPLES,  PRE-MOLDADA, COM DIAMETRO DE 40 CM E ALTURA DE 45 CM, COM TAMPA</v>
          </cell>
          <cell r="D311">
            <v>107.62</v>
          </cell>
          <cell r="E311" t="str">
            <v>UN</v>
          </cell>
        </row>
        <row r="312">
          <cell r="A312">
            <v>10891</v>
          </cell>
          <cell r="B312" t="str">
            <v>SINAPI</v>
          </cell>
          <cell r="C312" t="str">
            <v>EXTINTOR DE INCENDIO PORTATIL COM CARGA DE PO QUIMICO SECO (PQS) DE 4 KG, CLASSE BC</v>
          </cell>
          <cell r="D312">
            <v>164.99</v>
          </cell>
          <cell r="E312" t="str">
            <v>UN</v>
          </cell>
        </row>
        <row r="313">
          <cell r="A313">
            <v>7140</v>
          </cell>
          <cell r="B313" t="str">
            <v>SINAPI</v>
          </cell>
          <cell r="C313" t="str">
            <v>TE SOLDAVEL, PVC, 90 GRAUS, 32 MM, PARA AGUA FRIA PREDIAL (NBR 5648)</v>
          </cell>
          <cell r="D313">
            <v>4.1500000000000004</v>
          </cell>
          <cell r="E313" t="str">
            <v>UN</v>
          </cell>
        </row>
        <row r="314">
          <cell r="A314">
            <v>1579</v>
          </cell>
          <cell r="B314" t="str">
            <v>SINAPI</v>
          </cell>
          <cell r="C314" t="str">
            <v>TERMINAL DE COMPRESSÃO PARA CABO DE 70 MM² -
FORNECIMENTO E INSTALAÇÃO</v>
          </cell>
          <cell r="D314">
            <v>6.75</v>
          </cell>
          <cell r="E314" t="str">
            <v>UN</v>
          </cell>
        </row>
        <row r="315">
          <cell r="A315">
            <v>3524</v>
          </cell>
          <cell r="B315" t="str">
            <v>SINAPI</v>
          </cell>
          <cell r="C315" t="str">
            <v>JOELHO PVC, SOLDAVEL, COM BUCHA DE LATAO, 90 GRAUS, 25 MM X 3/4", PARA AGUA FRIA PREDIAL</v>
          </cell>
          <cell r="D315">
            <v>7.28</v>
          </cell>
          <cell r="E315" t="str">
            <v>UN</v>
          </cell>
        </row>
        <row r="316">
          <cell r="A316">
            <v>437</v>
          </cell>
          <cell r="B316" t="str">
            <v>SINAPI</v>
          </cell>
          <cell r="C316" t="str">
            <v>PARAFUSO M16 EM ACO GALVANIZADO, COMPRIMENTO = 400 MM, DIAMETRO = 16 MM, ROSCA DUPLA</v>
          </cell>
          <cell r="D316">
            <v>17.89</v>
          </cell>
          <cell r="E316" t="str">
            <v>UN</v>
          </cell>
        </row>
        <row r="317">
          <cell r="A317">
            <v>43463</v>
          </cell>
          <cell r="B317" t="str">
            <v>SINAPI</v>
          </cell>
          <cell r="C317" t="str">
            <v>FERRAMENTAS - FAMILIA ENCARREGADO GERAL - HORISTA (ENCARGOS COMPLEMENTARES - COLETADO CAIXA)</v>
          </cell>
          <cell r="D317">
            <v>0.08</v>
          </cell>
          <cell r="E317" t="str">
            <v>H</v>
          </cell>
        </row>
        <row r="318">
          <cell r="A318">
            <v>1625</v>
          </cell>
          <cell r="B318" t="str">
            <v>SINAPI</v>
          </cell>
          <cell r="C318" t="str">
            <v>CONTATOR TRIPOLAR, CORRENTE DE *22* A, TENSAO NOMINAL DE *500* V, CATEGORIA AC-2 E AC-3</v>
          </cell>
          <cell r="D318">
            <v>140.62</v>
          </cell>
          <cell r="E318" t="str">
            <v>UN</v>
          </cell>
        </row>
        <row r="319">
          <cell r="A319">
            <v>11697</v>
          </cell>
          <cell r="B319" t="str">
            <v>SINAPI</v>
          </cell>
          <cell r="C319" t="str">
            <v>MICTORIO COLETIVO ACO INOX (AISI 304), E = 0,8 MM, DE *100 X 40 X 30* CM (C X A X P)</v>
          </cell>
          <cell r="D319">
            <v>436.98</v>
          </cell>
          <cell r="E319" t="str">
            <v>UN</v>
          </cell>
        </row>
        <row r="320">
          <cell r="A320">
            <v>3517</v>
          </cell>
          <cell r="B320" t="str">
            <v>SINAPI</v>
          </cell>
          <cell r="C320" t="str">
            <v>JOELHO PVC, SOLDAVEL, BB, 90 GRAUS, DN 40 MM, PARA ESGOTO PREDIAL</v>
          </cell>
          <cell r="D320">
            <v>3.22</v>
          </cell>
          <cell r="E320" t="str">
            <v>UN</v>
          </cell>
        </row>
        <row r="321">
          <cell r="A321">
            <v>5074</v>
          </cell>
          <cell r="B321" t="str">
            <v>SINAPI</v>
          </cell>
          <cell r="C321" t="str">
            <v>PREGO DE ACO POLIDO COM CABECA 15 X 18 (1 1/2 X 13)</v>
          </cell>
          <cell r="D321">
            <v>20.8</v>
          </cell>
          <cell r="E321" t="str">
            <v>KG</v>
          </cell>
        </row>
        <row r="322">
          <cell r="A322">
            <v>7136</v>
          </cell>
          <cell r="B322" t="str">
            <v>SINAPI</v>
          </cell>
          <cell r="C322" t="str">
            <v>TE DE REDUCAO, PVC, SOLDAVEL, 90 GRAUS, 32 MM X 25 MM, PARA AGUA FRIA PREDIAL</v>
          </cell>
          <cell r="D322">
            <v>6.16</v>
          </cell>
          <cell r="E322" t="str">
            <v>UN</v>
          </cell>
        </row>
        <row r="323">
          <cell r="A323">
            <v>11251</v>
          </cell>
          <cell r="B323" t="str">
            <v>SINAPI</v>
          </cell>
          <cell r="C323" t="str">
            <v>CAIXA DE PASSAGEM/ LUZ / TELEFONIA, DE EMBUTIR,  EM CHAPA DE ACO GALVANIZADO, DIMENSOES 40 X 40 X *12* CM (PADRAO CONCESSIONARIA LOCAL)</v>
          </cell>
          <cell r="D323">
            <v>123.2</v>
          </cell>
          <cell r="E323" t="str">
            <v>UN</v>
          </cell>
        </row>
        <row r="324">
          <cell r="A324">
            <v>3539</v>
          </cell>
          <cell r="B324" t="str">
            <v>SINAPI</v>
          </cell>
          <cell r="C324" t="str">
            <v>JOELHO PVC, SOLDAVEL, 90 GRAUS, 60 MM, PARA AGUA FRIA PREDIAL</v>
          </cell>
          <cell r="D324">
            <v>24.46</v>
          </cell>
          <cell r="E324" t="str">
            <v>UN</v>
          </cell>
        </row>
        <row r="325">
          <cell r="A325">
            <v>1332</v>
          </cell>
          <cell r="B325" t="str">
            <v>SINAPI</v>
          </cell>
          <cell r="C325" t="str">
            <v>CHAPA DE ACO GROSSA, ASTM A36, E = 3/8 " (9,53 MM) 74,69 KG/M2</v>
          </cell>
          <cell r="D325">
            <v>8.68</v>
          </cell>
          <cell r="E325" t="str">
            <v>KG</v>
          </cell>
        </row>
        <row r="326">
          <cell r="A326">
            <v>39995</v>
          </cell>
          <cell r="B326" t="str">
            <v>SINAPI</v>
          </cell>
          <cell r="C326" t="str">
            <v>POLIESTIRENO EXPANDIDO/EPS (ISOPOR), TIPO 2F, BLOCO</v>
          </cell>
          <cell r="D326">
            <v>410.62</v>
          </cell>
          <cell r="E326" t="str">
            <v>m³</v>
          </cell>
        </row>
        <row r="327">
          <cell r="A327">
            <v>12893</v>
          </cell>
          <cell r="B327" t="str">
            <v>SINAPI</v>
          </cell>
          <cell r="C327" t="str">
            <v>BOTA DE SEGURANCA COM BIQUEIRA DE ACO E COLARINHO ACOLCHOADO</v>
          </cell>
          <cell r="D327">
            <v>60</v>
          </cell>
          <cell r="E327" t="str">
            <v>PAR</v>
          </cell>
        </row>
        <row r="328">
          <cell r="A328">
            <v>1926</v>
          </cell>
          <cell r="B328" t="str">
            <v>SINAPI</v>
          </cell>
          <cell r="C328" t="str">
            <v>CURVA DE PVC 45 GRAUS, SOLDAVEL, 20 MM, PARA AGUA FRIA PREDIAL (NBR 5648)</v>
          </cell>
          <cell r="D328">
            <v>1.8</v>
          </cell>
          <cell r="E328" t="str">
            <v>UN</v>
          </cell>
        </row>
        <row r="329">
          <cell r="A329">
            <v>11621</v>
          </cell>
          <cell r="B329" t="str">
            <v>SINAPI</v>
          </cell>
          <cell r="C329" t="str">
            <v>MANTA ASFALTICA ELASTOMERICA EM POLIESTER ALUMINIZADA 3 MM, TIPO III, CLASSE B (NBR 9952)</v>
          </cell>
          <cell r="D329">
            <v>48.64</v>
          </cell>
          <cell r="E329" t="str">
            <v>m²</v>
          </cell>
        </row>
        <row r="330">
          <cell r="A330">
            <v>1743</v>
          </cell>
          <cell r="B330" t="str">
            <v>SINAPI</v>
          </cell>
          <cell r="C330" t="str">
            <v>CUBA ACO INOX (AISI 304) DE EMBUTIR COM VALVULA 3 1/2 ", DE *46 X 30 X 12* CM</v>
          </cell>
          <cell r="D330">
            <v>113.76</v>
          </cell>
          <cell r="E330" t="str">
            <v>UN</v>
          </cell>
        </row>
        <row r="331">
          <cell r="A331">
            <v>1013</v>
          </cell>
          <cell r="B331" t="str">
            <v>SINAPI</v>
          </cell>
          <cell r="C331" t="str">
            <v>CABO DE COBRE, FLEXIVEL, CLASSE 4 OU 5, ISOLACAO EM PVC/A, ANTICHAMA BWF-B, 1 CONDUTOR, 450/750 V, SECAO NOMINAL 1,5 MM2</v>
          </cell>
          <cell r="D331">
            <v>1.32</v>
          </cell>
          <cell r="E331" t="str">
            <v>M</v>
          </cell>
        </row>
        <row r="332">
          <cell r="A332">
            <v>40547</v>
          </cell>
          <cell r="B332" t="str">
            <v>SINAPI</v>
          </cell>
          <cell r="C332" t="str">
            <v>PARAFUSO ZINCADO, AUTOBROCANTE, FLANGEADO, 4,2 MM X 19 MM</v>
          </cell>
          <cell r="D332">
            <v>14.01</v>
          </cell>
          <cell r="E332" t="str">
            <v>CENTO</v>
          </cell>
        </row>
        <row r="333">
          <cell r="A333">
            <v>3767</v>
          </cell>
          <cell r="B333" t="str">
            <v>SINAPI</v>
          </cell>
          <cell r="C333" t="str">
            <v>LIXA EM FOLHA PARA PAREDE OU MADEIRA, NUMERO 120 (COR VERMELHA)</v>
          </cell>
          <cell r="D333">
            <v>0.67</v>
          </cell>
          <cell r="E333" t="str">
            <v>UN</v>
          </cell>
        </row>
        <row r="334">
          <cell r="A334">
            <v>1442</v>
          </cell>
          <cell r="B334" t="str">
            <v>SINAPI</v>
          </cell>
          <cell r="C334" t="str">
            <v>COMPACTADOR DE SOLO TIPO PLACA VIBRATORIA REVERSIVEL, A GASOLINA, 4 TEMPOS, PESO DE 125 A 150 KG, FORCA CENTRIFUGA DE 2500 A 2800 KGF, LARG. TRABALHO DE 400 A 450 MM, FREQ VIBRACAO DE 4300 A 4500 RPM, VELOC. TRABALHO DE 15 A 20 M/MIN, POT. DE 5,5 A 6,0 HP</v>
          </cell>
          <cell r="D334">
            <v>8726.52</v>
          </cell>
          <cell r="E334" t="str">
            <v>UN</v>
          </cell>
        </row>
        <row r="335">
          <cell r="A335">
            <v>4274</v>
          </cell>
          <cell r="B335" t="str">
            <v>SINAPI</v>
          </cell>
          <cell r="C335" t="str">
            <v>PARA-RAIOS TIPO FRANKLIN 350 MM, EM LATAO CROMADO, DUAS DESCIDAS, PARA PROTECAO DE EDIFICACOES CONTRA DESCARGAS ATMOSFERICAS</v>
          </cell>
          <cell r="D335">
            <v>107.54</v>
          </cell>
          <cell r="E335" t="str">
            <v>UN</v>
          </cell>
        </row>
        <row r="336">
          <cell r="A336">
            <v>9835</v>
          </cell>
          <cell r="B336" t="str">
            <v>SINAPI</v>
          </cell>
          <cell r="C336" t="str">
            <v>TUBO PVC  SERIE NORMAL, DN 40 MM, PARA ESGOTO  PREDIAL (NBR 5688)</v>
          </cell>
          <cell r="D336">
            <v>4.6500000000000004</v>
          </cell>
          <cell r="E336" t="str">
            <v>M</v>
          </cell>
        </row>
        <row r="337">
          <cell r="A337">
            <v>37329</v>
          </cell>
          <cell r="B337" t="str">
            <v>SINAPI</v>
          </cell>
          <cell r="C337" t="str">
            <v>REJUNTE EPOXI, QUALQUER COR</v>
          </cell>
          <cell r="D337">
            <v>70.489999999999995</v>
          </cell>
          <cell r="E337" t="str">
            <v>KG</v>
          </cell>
        </row>
        <row r="338">
          <cell r="A338">
            <v>4755</v>
          </cell>
          <cell r="B338" t="str">
            <v>SINAPI</v>
          </cell>
          <cell r="C338" t="str">
            <v>MARMORISTA / GRANITEIRO</v>
          </cell>
          <cell r="D338">
            <v>14.85</v>
          </cell>
          <cell r="E338" t="str">
            <v>H</v>
          </cell>
        </row>
        <row r="339">
          <cell r="A339">
            <v>9873</v>
          </cell>
          <cell r="B339" t="str">
            <v>SINAPI</v>
          </cell>
          <cell r="C339" t="str">
            <v>TUBO PVC, SOLDAVEL, DN 60 MM, AGUA FRIA (NBR-5648)</v>
          </cell>
          <cell r="D339">
            <v>23.56</v>
          </cell>
          <cell r="E339" t="str">
            <v>M</v>
          </cell>
        </row>
        <row r="340">
          <cell r="A340">
            <v>439</v>
          </cell>
          <cell r="B340" t="str">
            <v>SINAPI</v>
          </cell>
          <cell r="C340" t="str">
            <v>PARAFUSO M16 EM ACO GALVANIZADO, COMPRIMENTO = 300 MM, DIAMETRO = 16 MM, ROSCA MAQUINA, CABECA
QUADRADA</v>
          </cell>
          <cell r="D340">
            <v>11.54</v>
          </cell>
          <cell r="E340" t="str">
            <v>UN</v>
          </cell>
        </row>
        <row r="341">
          <cell r="A341">
            <v>541</v>
          </cell>
          <cell r="B341" t="str">
            <v>SINAPI</v>
          </cell>
          <cell r="C341" t="str">
            <v>BANCADA DE MARMORE SINTETICO COM UMA CUBA, 120 X *60* CM</v>
          </cell>
          <cell r="D341">
            <v>184.9</v>
          </cell>
          <cell r="E341" t="str">
            <v>UN</v>
          </cell>
        </row>
        <row r="342">
          <cell r="A342">
            <v>12266</v>
          </cell>
          <cell r="B342" t="str">
            <v>SINAPI</v>
          </cell>
          <cell r="C342" t="str">
            <v>LUMINARIA SPOT DE SOBREPOR EM ALUMINIO COM ALETA PLASTICA PARA 1 LAMPADA, BASE E27, POTENCIA MAXIMA 40/60 W (NAO INCLUI LAMPADA)</v>
          </cell>
          <cell r="D342">
            <v>60.58</v>
          </cell>
          <cell r="E342" t="str">
            <v>UN</v>
          </cell>
        </row>
        <row r="343">
          <cell r="A343">
            <v>40287</v>
          </cell>
          <cell r="B343" t="str">
            <v>SINAPI</v>
          </cell>
          <cell r="C343" t="str">
            <v>LOCACAO DE BARRA DE ANCORAGEM DE 0,80 A 1,20 M DE EXTENSAO, COM ROSCA DE 5/8", INCLUINDO PORCA E FLANGE</v>
          </cell>
          <cell r="D343">
            <v>1.62</v>
          </cell>
          <cell r="E343" t="str">
            <v>MES</v>
          </cell>
        </row>
        <row r="344">
          <cell r="A344">
            <v>2386</v>
          </cell>
          <cell r="B344" t="str">
            <v>SINAPI</v>
          </cell>
          <cell r="C344" t="str">
            <v>DISJUNTOR TIPO NEMA, MONOPOLAR 35  ATE  50 A, TENSAO MAXIMA DE 240 V</v>
          </cell>
          <cell r="D344">
            <v>18.45</v>
          </cell>
          <cell r="E344" t="str">
            <v>UN</v>
          </cell>
        </row>
        <row r="345">
          <cell r="A345">
            <v>2681</v>
          </cell>
          <cell r="B345" t="str">
            <v>SINAPI</v>
          </cell>
          <cell r="C345" t="str">
            <v>ELETRODUTO DE PVC RIGIDO ROSCAVEL DE 2 ", SEM LUVA</v>
          </cell>
          <cell r="D345">
            <v>12.05</v>
          </cell>
          <cell r="E345" t="str">
            <v>M</v>
          </cell>
        </row>
        <row r="346">
          <cell r="A346">
            <v>2673</v>
          </cell>
          <cell r="B346" t="str">
            <v>SINAPI</v>
          </cell>
          <cell r="C346" t="str">
            <v>ELETRODUTO DE PVC RIGIDO ROSCAVEL DE 1/2 ", SEM LUVA</v>
          </cell>
          <cell r="D346">
            <v>2.59</v>
          </cell>
          <cell r="E346" t="str">
            <v>M</v>
          </cell>
        </row>
        <row r="347">
          <cell r="A347">
            <v>4720</v>
          </cell>
          <cell r="B347" t="str">
            <v>SINAPI</v>
          </cell>
          <cell r="C347" t="str">
            <v>PEDRA BRITADA N. 0, OU PEDRISCO (4,8 A 9,5 MM) POSTO PEDREIRA/FORNECEDOR, SEM FRETE</v>
          </cell>
          <cell r="D347">
            <v>88.12</v>
          </cell>
          <cell r="E347" t="str">
            <v>m³</v>
          </cell>
        </row>
        <row r="348">
          <cell r="A348">
            <v>7131</v>
          </cell>
          <cell r="B348" t="str">
            <v>SINAPI</v>
          </cell>
          <cell r="C348" t="str">
            <v>TE DE REDUCAO, PVC, SOLDAVEL, 90 GRAUS, 50 MM X 40 MM, PARA AGUA FRIA PREDIAL</v>
          </cell>
          <cell r="D348">
            <v>17.96</v>
          </cell>
          <cell r="E348" t="str">
            <v>UN</v>
          </cell>
        </row>
        <row r="349">
          <cell r="A349">
            <v>40270</v>
          </cell>
          <cell r="B349" t="str">
            <v>SINAPI</v>
          </cell>
          <cell r="C349" t="str">
            <v>VIGA DE ESCORAMAENTO H20, DE MADEIRA, PESO DE 5,00 A 5,20 KG/M, COM EXTREMIDADES PLASTICAS</v>
          </cell>
          <cell r="D349">
            <v>69.73</v>
          </cell>
          <cell r="E349" t="str">
            <v>M</v>
          </cell>
        </row>
        <row r="350">
          <cell r="A350">
            <v>20128</v>
          </cell>
          <cell r="B350" t="str">
            <v>SINAPI</v>
          </cell>
          <cell r="C350" t="str">
            <v>JOELHO PVC LEVE, 45 GRAUS, DN 150 MM, PARA ESGOTO PREDIAL</v>
          </cell>
          <cell r="D350">
            <v>49.46</v>
          </cell>
          <cell r="E350" t="str">
            <v>UN</v>
          </cell>
        </row>
        <row r="351">
          <cell r="A351">
            <v>3536</v>
          </cell>
          <cell r="B351" t="str">
            <v>SINAPI</v>
          </cell>
          <cell r="C351" t="str">
            <v>JOELHO PVC, SOLDAVEL, 90 GRAUS, 32 MM, PARA AGUA FRIA PREDIAL</v>
          </cell>
          <cell r="D351">
            <v>2.19</v>
          </cell>
          <cell r="E351" t="str">
            <v>UN</v>
          </cell>
        </row>
        <row r="352">
          <cell r="A352">
            <v>13415</v>
          </cell>
          <cell r="B352" t="str">
            <v>SINAPI</v>
          </cell>
          <cell r="C352" t="str">
            <v>TORNEIRA CROMADA DE MESA PARA LAVATORIO, PADRAO POPULAR, 1/2 " OU 3/4 " (REF 1193)</v>
          </cell>
          <cell r="D352">
            <v>54.35</v>
          </cell>
          <cell r="E352" t="str">
            <v>UN</v>
          </cell>
        </row>
        <row r="353">
          <cell r="A353">
            <v>39315</v>
          </cell>
          <cell r="B353" t="str">
            <v>SINAPI</v>
          </cell>
          <cell r="C353" t="str">
            <v>ESPACADOR / DISTANCIADOR TIPO GARRA DUPLA, EM PLASTICO, COBRIMENTO *20* MM, PARA FERRAGENS DE LAJES E FUNDO DE VIGAS</v>
          </cell>
          <cell r="D353">
            <v>0.28999999999999998</v>
          </cell>
          <cell r="E353" t="str">
            <v>UN</v>
          </cell>
        </row>
        <row r="354">
          <cell r="A354">
            <v>25964</v>
          </cell>
          <cell r="B354" t="str">
            <v>SINAPI</v>
          </cell>
          <cell r="C354" t="str">
            <v>JARDINEIRO</v>
          </cell>
          <cell r="D354">
            <v>12.48</v>
          </cell>
          <cell r="E354" t="str">
            <v>H</v>
          </cell>
        </row>
        <row r="355">
          <cell r="A355">
            <v>979</v>
          </cell>
          <cell r="B355" t="str">
            <v>SINAPI</v>
          </cell>
          <cell r="C355" t="str">
            <v>CABO DE COBRE, FLEXIVEL, CLASSE 4 OU 5, ISOLACAO EM PVC/A, ANTICHAMA BWF-B, 1 CONDUTOR, 450/750 V, SECAO NOMINAL 16 MM2</v>
          </cell>
          <cell r="D355">
            <v>15.6</v>
          </cell>
          <cell r="E355" t="str">
            <v>M</v>
          </cell>
        </row>
        <row r="356">
          <cell r="A356">
            <v>1368</v>
          </cell>
          <cell r="B356" t="str">
            <v>SINAPI</v>
          </cell>
          <cell r="C356" t="str">
            <v>CHUVEIRO COMUM EM PLASTICO BRANCO, COM CANO, 3 TEMPERATURAS, 5500 W (110/220 V)</v>
          </cell>
          <cell r="D356">
            <v>59.8</v>
          </cell>
          <cell r="E356" t="str">
            <v>UN</v>
          </cell>
        </row>
        <row r="357">
          <cell r="A357">
            <v>11714</v>
          </cell>
          <cell r="B357" t="str">
            <v>SINAPI</v>
          </cell>
          <cell r="C357" t="str">
            <v>CAIXA SIFONADA PVC, 150 X 185 X 75 MM, COM GRELHA QUADRADA BRANCA</v>
          </cell>
          <cell r="D357">
            <v>37.450000000000003</v>
          </cell>
          <cell r="E357" t="str">
            <v>UN</v>
          </cell>
        </row>
        <row r="358">
          <cell r="A358">
            <v>38060</v>
          </cell>
          <cell r="B358" t="str">
            <v>SINAPI</v>
          </cell>
          <cell r="C358" t="str">
            <v>BASE PARA MASTRO DE PARA-RAIOS DIAMETRO NOMINAL 1 1/2"</v>
          </cell>
          <cell r="D358">
            <v>71.88</v>
          </cell>
          <cell r="E358" t="str">
            <v>UN</v>
          </cell>
        </row>
        <row r="359">
          <cell r="A359">
            <v>10749</v>
          </cell>
          <cell r="B359" t="str">
            <v>SINAPI</v>
          </cell>
          <cell r="C359" t="str">
            <v>LOCACAO DE ESCORA METALICA TELESCOPICA, COM ALTURA REGULAVEL DE *1,80* A *3,20* M, COM CAPACIDADE DE CARGA DE NO MINIMO 1000 KGF (10 KN), INCLUSO TRIPE E FORCADO</v>
          </cell>
          <cell r="D359">
            <v>2.97</v>
          </cell>
          <cell r="E359" t="str">
            <v>MES</v>
          </cell>
        </row>
        <row r="360">
          <cell r="A360">
            <v>20174</v>
          </cell>
          <cell r="B360" t="str">
            <v>SINAPI</v>
          </cell>
          <cell r="C360" t="str">
            <v>TE, PVC LEVE, CURTO, 90 GRAUS, 150 MM, PARA ESGOTO</v>
          </cell>
          <cell r="D360">
            <v>34.29</v>
          </cell>
          <cell r="E360" t="str">
            <v>UN</v>
          </cell>
        </row>
        <row r="361">
          <cell r="A361">
            <v>12892</v>
          </cell>
          <cell r="B361" t="str">
            <v>SINAPI</v>
          </cell>
          <cell r="C361" t="str">
            <v>LUVA RASPA DE COURO, CANO CURTO (PUNHO *7* CM)</v>
          </cell>
          <cell r="D361">
            <v>11.25</v>
          </cell>
          <cell r="E361" t="str">
            <v>PAR</v>
          </cell>
        </row>
        <row r="362">
          <cell r="A362">
            <v>6142</v>
          </cell>
          <cell r="B362" t="str">
            <v>SINAPI</v>
          </cell>
          <cell r="C362" t="str">
            <v>CONJUNTO DE LIGACAO PARA BACIA SANITARIA AJUSTAVEL, EM PLASTICO BRANCO, COM TUBO, CANOPLA E ESPUDE</v>
          </cell>
          <cell r="D362">
            <v>6.69</v>
          </cell>
          <cell r="E362" t="str">
            <v>UN</v>
          </cell>
        </row>
        <row r="363">
          <cell r="A363">
            <v>2640</v>
          </cell>
          <cell r="B363" t="str">
            <v>SINAPI</v>
          </cell>
          <cell r="C363" t="str">
            <v>LUVA PARA ELETRODUTO, EM ACO GALVANIZADO
ELETROLITICO, DIAMETRO DE 50 MM (2")</v>
          </cell>
          <cell r="D363">
            <v>11.15</v>
          </cell>
          <cell r="E363" t="str">
            <v>UN</v>
          </cell>
        </row>
        <row r="364">
          <cell r="A364">
            <v>13416</v>
          </cell>
          <cell r="B364" t="str">
            <v>SINAPI</v>
          </cell>
          <cell r="C364" t="str">
            <v>TORNEIRA CROMADA DE PAREDE PARA COZINHA SEM AREJADOR, PADRAO POPULAR, 1/2 " OU 3/4 " (REF 1158)</v>
          </cell>
          <cell r="D364">
            <v>45.01</v>
          </cell>
          <cell r="E364" t="str">
            <v>UN</v>
          </cell>
        </row>
        <row r="365">
          <cell r="A365">
            <v>9837</v>
          </cell>
          <cell r="B365" t="str">
            <v>SINAPI</v>
          </cell>
          <cell r="C365" t="str">
            <v>TUBO PVC SERIE NORMAL, DN 75 MM, PARA ESGOTO PREDIAL (NBR 5688)</v>
          </cell>
          <cell r="D365">
            <v>11.42</v>
          </cell>
          <cell r="E365" t="str">
            <v>M</v>
          </cell>
        </row>
        <row r="366">
          <cell r="A366">
            <v>34643</v>
          </cell>
          <cell r="B366" t="str">
            <v>SINAPI</v>
          </cell>
          <cell r="C366" t="str">
            <v>CAIXA INSPECAO EM POLIETILENO PARA ATERRAMENTO E PARA RAIOS DIAMETRO = 300 MM</v>
          </cell>
          <cell r="D366">
            <v>12.66</v>
          </cell>
          <cell r="E366" t="str">
            <v>UN</v>
          </cell>
        </row>
        <row r="367">
          <cell r="A367">
            <v>11964</v>
          </cell>
          <cell r="B367" t="str">
            <v>SINAPI</v>
          </cell>
          <cell r="C367" t="str">
            <v>PARAFUSO DE ACO TIPO CHUMBADOR PARABOLT, DIAMETRO 3/8", COMPRIMENTO 75 MM</v>
          </cell>
          <cell r="D367">
            <v>1.22</v>
          </cell>
          <cell r="E367" t="str">
            <v>UN</v>
          </cell>
        </row>
        <row r="368">
          <cell r="A368">
            <v>7139</v>
          </cell>
          <cell r="B368" t="str">
            <v>SINAPI</v>
          </cell>
          <cell r="C368" t="str">
            <v>TE SOLDAVEL, PVC, 90 GRAUS, 25 MM, PARA AGUA FRIA PREDIAL (NBR 5648)</v>
          </cell>
          <cell r="D368">
            <v>1.25</v>
          </cell>
          <cell r="E368" t="str">
            <v>UN</v>
          </cell>
        </row>
        <row r="369">
          <cell r="A369">
            <v>2680</v>
          </cell>
          <cell r="B369" t="str">
            <v>SINAPI</v>
          </cell>
          <cell r="C369" t="str">
            <v>ELETRODUTO DE PVC RIGIDO ROSCAVEL DE 1 1/2 ", SEM LUVA</v>
          </cell>
          <cell r="D369">
            <v>7.37</v>
          </cell>
          <cell r="E369" t="str">
            <v>M</v>
          </cell>
        </row>
        <row r="370">
          <cell r="A370">
            <v>38084</v>
          </cell>
          <cell r="B370" t="str">
            <v>SINAPI</v>
          </cell>
          <cell r="C370" t="str">
            <v>TOMADA PARA ANTENA DE TV, CABO COAXIAL DE 9 MM, CONJUNTO MONTADO PARA EMBUTIR 4" X 2" (PLACA + SUPORTE + MODULO)</v>
          </cell>
          <cell r="D370">
            <v>15.23</v>
          </cell>
          <cell r="E370" t="str">
            <v>UN</v>
          </cell>
        </row>
        <row r="371">
          <cell r="A371">
            <v>11976</v>
          </cell>
          <cell r="B371" t="str">
            <v>SINAPI</v>
          </cell>
          <cell r="C371" t="str">
            <v>CHUMBADOR, DIAMETRO 1/4" COM PARAFUSO 1/4" X 40 MM</v>
          </cell>
          <cell r="D371">
            <v>0.61</v>
          </cell>
          <cell r="E371" t="str">
            <v>UN</v>
          </cell>
        </row>
        <row r="372">
          <cell r="A372">
            <v>21112</v>
          </cell>
          <cell r="B372" t="str">
            <v>SINAPI</v>
          </cell>
          <cell r="C372" t="str">
            <v>VALVULA DE DESCARGA EM METAL CROMADO PARA MICTORIO COM ACIONAMENTO POR PRESSAO E FECHAMENTO AUTOMATICO</v>
          </cell>
          <cell r="D372">
            <v>192.99</v>
          </cell>
          <cell r="E372" t="str">
            <v>UN</v>
          </cell>
        </row>
        <row r="373">
          <cell r="A373">
            <v>37591</v>
          </cell>
          <cell r="B373" t="str">
            <v>SINAPI</v>
          </cell>
          <cell r="C373" t="str">
            <v>SUPORTE MAO-FRANCESA EM ACO, ABAS IGUAIS 40 CM, CAPACIDADE MINIMA 70 KG, BRANCO</v>
          </cell>
          <cell r="D373">
            <v>20.37</v>
          </cell>
          <cell r="E373" t="str">
            <v>UN</v>
          </cell>
        </row>
        <row r="374">
          <cell r="A374">
            <v>2692</v>
          </cell>
          <cell r="B374" t="str">
            <v>SINAPI</v>
          </cell>
          <cell r="C374" t="str">
            <v>DESMOLDANTE PROTETOR PARA FORMAS DE MADEIRA, DE BASE OLEOSA EMULSIONADA EM AGUA</v>
          </cell>
          <cell r="D374">
            <v>6.63</v>
          </cell>
          <cell r="E374" t="str">
            <v>L</v>
          </cell>
        </row>
        <row r="375">
          <cell r="A375">
            <v>10535</v>
          </cell>
          <cell r="B375" t="str">
            <v>SINAPI</v>
          </cell>
          <cell r="C375" t="str">
            <v>BETONEIRA CAPACIDADE NOMINAL 400 L, CAPACIDADE DE MISTURA  280 L, MOTOR ELETRICO TRIFASICO 220/380 V POTENCIA 2 CV, SEM CARREGADOR</v>
          </cell>
          <cell r="D375">
            <v>5350</v>
          </cell>
          <cell r="E375" t="str">
            <v>UN</v>
          </cell>
        </row>
        <row r="376">
          <cell r="A376">
            <v>3862</v>
          </cell>
          <cell r="B376" t="str">
            <v>SINAPI</v>
          </cell>
          <cell r="C376" t="str">
            <v>LUVA PVC SOLDAVEL, 40 MM, PARA AGUA FRIA PREDIAL</v>
          </cell>
          <cell r="D376">
            <v>3.94</v>
          </cell>
          <cell r="E376" t="str">
            <v>UN</v>
          </cell>
        </row>
        <row r="377">
          <cell r="A377">
            <v>9875</v>
          </cell>
          <cell r="B377" t="str">
            <v>SINAPI</v>
          </cell>
          <cell r="C377" t="str">
            <v>TUBO PVC, SOLDAVEL, DN 50 MM, PARA AGUA FRIA (NBR-5648)</v>
          </cell>
          <cell r="D377">
            <v>13.97</v>
          </cell>
          <cell r="E377" t="str">
            <v>M</v>
          </cell>
        </row>
        <row r="378">
          <cell r="A378">
            <v>40271</v>
          </cell>
          <cell r="B378" t="str">
            <v>SINAPI</v>
          </cell>
          <cell r="C378" t="str">
            <v>LOCACAO DE APRUMADOR METALICO DE PILAR, COM ALTURA E ANGULO REGULAVEIS, EXTENSAO DE *1,50* A *2,80* M</v>
          </cell>
          <cell r="D378">
            <v>4.22</v>
          </cell>
          <cell r="E378" t="str">
            <v>MES</v>
          </cell>
        </row>
        <row r="379">
          <cell r="A379">
            <v>20080</v>
          </cell>
          <cell r="B379" t="str">
            <v>SINAPI</v>
          </cell>
          <cell r="C379" t="str">
            <v>ADESIVO PLASTICO PARA PVC, FRASCO COM 175 GR</v>
          </cell>
          <cell r="D379">
            <v>21.16</v>
          </cell>
          <cell r="E379" t="str">
            <v>UN</v>
          </cell>
        </row>
        <row r="380">
          <cell r="A380">
            <v>38115</v>
          </cell>
          <cell r="B380" t="str">
            <v>SINAPI</v>
          </cell>
          <cell r="C380" t="str">
            <v>INTERRUPTOR INTERMEDIARIO 10 A, 250 V (APENAS MODULO)</v>
          </cell>
          <cell r="D380">
            <v>18.62</v>
          </cell>
          <cell r="E380" t="str">
            <v>UN</v>
          </cell>
        </row>
        <row r="381">
          <cell r="A381">
            <v>65</v>
          </cell>
          <cell r="B381" t="str">
            <v>SINAPI</v>
          </cell>
          <cell r="C381" t="str">
            <v>ADAPTADOR PVC SOLDAVEL CURTO COM BOLSA E ROSCA, 25 MM X 3/4", PARA AGUA FRIA</v>
          </cell>
          <cell r="D381">
            <v>0.88</v>
          </cell>
          <cell r="E381" t="str">
            <v>UN</v>
          </cell>
        </row>
        <row r="382">
          <cell r="A382">
            <v>3529</v>
          </cell>
          <cell r="B382" t="str">
            <v>SINAPI</v>
          </cell>
          <cell r="C382" t="str">
            <v>JOELHO PVC, SOLDAVEL, 90 GRAUS, 25 MM, PARA AGUA FRIA PREDIAL</v>
          </cell>
          <cell r="D382">
            <v>0.73</v>
          </cell>
          <cell r="E382" t="str">
            <v>UN</v>
          </cell>
        </row>
        <row r="383">
          <cell r="A383">
            <v>2432</v>
          </cell>
          <cell r="B383" t="str">
            <v>SINAPI</v>
          </cell>
          <cell r="C383" t="str">
            <v>DOBRADICA EM ACO/FERRO, 3 1/2" X  3", E= 1,9  A 2 MM, COM ANEL,  CROMADO OU ZINCADO, TAMPA BOLA, COM PARAFUSOS</v>
          </cell>
          <cell r="D383">
            <v>15.54</v>
          </cell>
          <cell r="E383" t="str">
            <v>UN</v>
          </cell>
        </row>
        <row r="384">
          <cell r="A384">
            <v>13896</v>
          </cell>
          <cell r="B384" t="str">
            <v>SINAPI</v>
          </cell>
          <cell r="C384" t="str">
            <v>VIBRADOR DE IMERSAO, DIAMETRO DA PONTEIRA DE *45* MM, COM MOTOR ELETRICO TRIFASICO DE 2 HP (2 CV)</v>
          </cell>
          <cell r="D384">
            <v>3139.8</v>
          </cell>
          <cell r="E384" t="str">
            <v>UN</v>
          </cell>
        </row>
        <row r="385">
          <cell r="A385">
            <v>25067</v>
          </cell>
          <cell r="B385" t="str">
            <v>SINAPI</v>
          </cell>
          <cell r="C385" t="str">
            <v>BLOCO DE CONCRETO ESTRUTURAL 19 X 19 X 39 CM, FBK 4,5 MPA (NBR 6136)</v>
          </cell>
          <cell r="D385">
            <v>3.44</v>
          </cell>
          <cell r="E385" t="str">
            <v>UN</v>
          </cell>
        </row>
        <row r="386">
          <cell r="A386">
            <v>1571</v>
          </cell>
          <cell r="B386" t="str">
            <v>SINAPI</v>
          </cell>
          <cell r="C386" t="str">
            <v>TERMINAL DE COMPRESSÃO PARA CABO DE 4 MM² -
FORNECIMENTO E INSTALAÇÃO</v>
          </cell>
          <cell r="D386">
            <v>1.3</v>
          </cell>
          <cell r="E386" t="str">
            <v>UN</v>
          </cell>
        </row>
        <row r="387">
          <cell r="A387">
            <v>650</v>
          </cell>
          <cell r="B387" t="str">
            <v>SINAPI</v>
          </cell>
          <cell r="C387" t="str">
            <v>BLOCO DE VEDACAO DE CONCRETO, 9 X 19 X 39 CM (CLASSE C - NBR 6136)</v>
          </cell>
          <cell r="D387">
            <v>1.93</v>
          </cell>
          <cell r="E387" t="str">
            <v>UN</v>
          </cell>
        </row>
        <row r="388">
          <cell r="A388">
            <v>110</v>
          </cell>
          <cell r="B388" t="str">
            <v>SINAPI</v>
          </cell>
          <cell r="C388" t="str">
            <v>ADAPTADOR PVC SOLDAVEL CURTO COM BOLSA E ROSCA, 40 MM X 1 1/2", PARA AGUA FRIA</v>
          </cell>
          <cell r="D388">
            <v>7.07</v>
          </cell>
          <cell r="E388" t="str">
            <v>UN</v>
          </cell>
        </row>
        <row r="389">
          <cell r="A389">
            <v>39795</v>
          </cell>
          <cell r="B389" t="str">
            <v>SINAPI</v>
          </cell>
          <cell r="C389" t="str">
            <v>QUADRO DE DISTRIBUICAO, SEM BARRAMENTO, EM PVC, DE EMBUTIR, PARA 6 DISJUNTORES NEMA OU 8 DISJUNTORES DIN</v>
          </cell>
          <cell r="D389">
            <v>38.18</v>
          </cell>
          <cell r="E389" t="str">
            <v>UN</v>
          </cell>
        </row>
        <row r="390">
          <cell r="A390">
            <v>4356</v>
          </cell>
          <cell r="B390" t="str">
            <v>SINAPI</v>
          </cell>
          <cell r="C390" t="str">
            <v>PARAFUSO DE ACO ZINCADO COM ROSCA SOBERBA, CABECA CHATA E FENDA SIMPLES, DIAMETRO 4,8 MM, COMPRIMENTO 45 MM</v>
          </cell>
          <cell r="D390">
            <v>0.13</v>
          </cell>
          <cell r="E390" t="str">
            <v>UN</v>
          </cell>
        </row>
        <row r="391">
          <cell r="A391">
            <v>1574</v>
          </cell>
          <cell r="B391" t="str">
            <v>SINAPI</v>
          </cell>
          <cell r="C391" t="str">
            <v>TERMINAL DE COMPRESSÃO PARA CABO DE 10 MM² -
FORNECIMENTO E INSTALAÇÃO</v>
          </cell>
          <cell r="D391">
            <v>1.67</v>
          </cell>
          <cell r="E391" t="str">
            <v>UN</v>
          </cell>
        </row>
        <row r="392">
          <cell r="A392">
            <v>11950</v>
          </cell>
          <cell r="B392" t="str">
            <v>SINAPI</v>
          </cell>
          <cell r="C392" t="str">
            <v>BUCHA DE NYLON SEM ABA S6, COM PARAFUSO DE 4,20 X 40 MM EM ACO ZINCADO COM ROSCA SOBERBA, CABECA CHATA E FENDA PHILLIPS</v>
          </cell>
          <cell r="D392">
            <v>0.12</v>
          </cell>
          <cell r="E392" t="str">
            <v>UN</v>
          </cell>
        </row>
        <row r="393">
          <cell r="A393">
            <v>3080</v>
          </cell>
          <cell r="B393" t="str">
            <v>SINAPI</v>
          </cell>
          <cell r="C393" t="str">
            <v>FECHADURA ESPELHO PARA PORTA EXTERNA, EM ACO INOX (MAQUINA, TESTA E CONTRA-TESTA) E EM ZAMAC (MACANETA, LINGUETA E TRINCOS) COM ACABAMENTO CROMADO, MAQUINA DE 40 MM, INCLUINDO CHAVE TIPO CILINDRO</v>
          </cell>
          <cell r="D393">
            <v>41.5</v>
          </cell>
          <cell r="E393" t="str">
            <v>CJ</v>
          </cell>
        </row>
        <row r="394">
          <cell r="A394">
            <v>39997</v>
          </cell>
          <cell r="B394" t="str">
            <v>SINAPI</v>
          </cell>
          <cell r="C394" t="str">
            <v>PORCA ZINCADA, SEXTAVADA, DIAMETRO 1/4"</v>
          </cell>
          <cell r="D394">
            <v>0.15</v>
          </cell>
          <cell r="E394" t="str">
            <v>UN</v>
          </cell>
        </row>
        <row r="395">
          <cell r="A395">
            <v>37525</v>
          </cell>
          <cell r="B395" t="str">
            <v>SINAPI</v>
          </cell>
          <cell r="C395" t="str">
            <v>TELA PLASTICA TECIDA LISTRADA BRANCA E LARANJA, TIPO GUARDA CORPO, EM POLIETILENO MONOFILADO, ROLO 1,20 X 50 M (L X C)</v>
          </cell>
          <cell r="D395">
            <v>1.98</v>
          </cell>
          <cell r="E395" t="str">
            <v>M</v>
          </cell>
        </row>
        <row r="396">
          <cell r="A396">
            <v>436</v>
          </cell>
          <cell r="B396" t="str">
            <v>SINAPI</v>
          </cell>
          <cell r="C396" t="str">
            <v>PARAFUSO FRANCES M16 EM ACO GALVANIZADO, COMPRIMENTO = 150 MM, DIAMETRO = 16 MM, CABECA ABAULADA</v>
          </cell>
          <cell r="D396">
            <v>7.65</v>
          </cell>
          <cell r="E396" t="str">
            <v>UN</v>
          </cell>
        </row>
        <row r="397">
          <cell r="A397">
            <v>6019</v>
          </cell>
          <cell r="B397" t="str">
            <v>SINAPI</v>
          </cell>
          <cell r="C397" t="str">
            <v>REGISTRO GAVETA BRUTO EM LATAO FORJADO, BITOLA 1 " (REF 1509)</v>
          </cell>
          <cell r="D397">
            <v>44.58</v>
          </cell>
          <cell r="E397" t="str">
            <v>UN</v>
          </cell>
        </row>
        <row r="398">
          <cell r="A398">
            <v>1576</v>
          </cell>
          <cell r="B398" t="str">
            <v>SINAPI</v>
          </cell>
          <cell r="C398" t="str">
            <v>TERMINAL DE COMPRESSÃO PARA CABO DE 25 MM² -
FORNECIMENTO E INSTALAÇÃO</v>
          </cell>
          <cell r="D398">
            <v>2.77</v>
          </cell>
          <cell r="E398" t="str">
            <v>UN</v>
          </cell>
        </row>
        <row r="399">
          <cell r="A399">
            <v>12010</v>
          </cell>
          <cell r="B399" t="str">
            <v>SINAPI</v>
          </cell>
          <cell r="C399" t="str">
            <v>CONDULETE EM PVC, TIPO "B", SEM TAMPA, DE 1/2" OU 3/4"</v>
          </cell>
          <cell r="D399">
            <v>9.59</v>
          </cell>
          <cell r="E399" t="str">
            <v>UN</v>
          </cell>
        </row>
        <row r="400">
          <cell r="A400">
            <v>39245</v>
          </cell>
          <cell r="B400" t="str">
            <v>SINAPI</v>
          </cell>
          <cell r="C400" t="str">
            <v>ELETRODUTO PVC FLEXIVEL CORRUGADO, REFORCADO, COR LARANJA, DE 32 MM, PARA LAJES E PISOS</v>
          </cell>
          <cell r="D400">
            <v>4.97</v>
          </cell>
          <cell r="E400" t="str">
            <v>M</v>
          </cell>
        </row>
        <row r="401">
          <cell r="A401">
            <v>3097</v>
          </cell>
          <cell r="B401" t="str">
            <v>SINAPI</v>
          </cell>
          <cell r="C401" t="str">
            <v>FECHADURA ROSETA REDONDA PARA PORTA DE BANHEIRO, EM ACO INOX (MAQUINA, TESTA E CONTRA-TESTA) E EM ZAMAC (MACANETA, LINGUETA E TRINCOS) COM ACABAMENTO CROMADO, MAQUINA DE 40 MM, INCLUINDO CHAVE TIPO TRANQUETA</v>
          </cell>
          <cell r="D401">
            <v>46.46</v>
          </cell>
          <cell r="E401" t="str">
            <v>CJ</v>
          </cell>
        </row>
        <row r="402">
          <cell r="A402">
            <v>39431</v>
          </cell>
          <cell r="B402" t="str">
            <v>SINAPI</v>
          </cell>
          <cell r="C402" t="str">
            <v>FITA DE PAPEL MICROPERFURADO, 50 X 150 MM, PARA TRATAMENTO DE JUNTAS DE CHAPA DE GESSO PARA DRYWALL</v>
          </cell>
          <cell r="D402">
            <v>0.14000000000000001</v>
          </cell>
          <cell r="E402" t="str">
            <v>M</v>
          </cell>
        </row>
        <row r="403">
          <cell r="A403">
            <v>40568</v>
          </cell>
          <cell r="B403" t="str">
            <v>SINAPI</v>
          </cell>
          <cell r="C403" t="str">
            <v>PREGO DE ACO POLIDO COM CABECA 22 X 48 (4 1/4 X 5)</v>
          </cell>
          <cell r="D403">
            <v>18.7</v>
          </cell>
          <cell r="E403" t="str">
            <v>KG</v>
          </cell>
        </row>
        <row r="404">
          <cell r="A404">
            <v>7097</v>
          </cell>
          <cell r="B404" t="str">
            <v>SINAPI</v>
          </cell>
          <cell r="C404" t="str">
            <v>TE SANITARIO, PVC, DN 50 X 50 MM, SERIE NORMAL, PARA ESGOTO PREDIAL</v>
          </cell>
          <cell r="D404">
            <v>6.25</v>
          </cell>
          <cell r="E404" t="str">
            <v>UN</v>
          </cell>
        </row>
        <row r="405">
          <cell r="A405">
            <v>7343</v>
          </cell>
          <cell r="B405" t="str">
            <v>SINAPI</v>
          </cell>
          <cell r="C405" t="str">
            <v>TINTA A BASE DE RESINA ACRILICA, PARA SINALIZACAO HORIZONTAL VIARIA (NBR 11862)</v>
          </cell>
          <cell r="D405">
            <v>9.9499999999999993</v>
          </cell>
          <cell r="E405" t="str">
            <v>L</v>
          </cell>
        </row>
        <row r="406">
          <cell r="A406">
            <v>7568</v>
          </cell>
          <cell r="B406" t="str">
            <v>SINAPI</v>
          </cell>
          <cell r="C406" t="str">
            <v>BUCHA DE NYLON SEM ABA S10, COM PARAFUSO DE 6,10 X 65 MM EM ACO ZINCADO COM ROSCA SOBERBA, CABECA CHATA E FENDA PHILLIPS</v>
          </cell>
          <cell r="D406">
            <v>0.36</v>
          </cell>
          <cell r="E406" t="str">
            <v>UN</v>
          </cell>
        </row>
        <row r="407">
          <cell r="A407">
            <v>3903</v>
          </cell>
          <cell r="B407" t="str">
            <v>SINAPI</v>
          </cell>
          <cell r="C407" t="str">
            <v>LUVA PVC SOLDAVEL, 32 MM, PARA AGUA FRIA PREDIAL</v>
          </cell>
          <cell r="D407">
            <v>1.93</v>
          </cell>
          <cell r="E407" t="str">
            <v>UN</v>
          </cell>
        </row>
        <row r="408">
          <cell r="A408">
            <v>6157</v>
          </cell>
          <cell r="B408" t="str">
            <v>SINAPI</v>
          </cell>
          <cell r="C408" t="str">
            <v>VALVULA EM METAL CROMADO PARA PIA AMERICANA 3.1/2 X 1.1/2 "</v>
          </cell>
          <cell r="D408">
            <v>38.93</v>
          </cell>
          <cell r="E408" t="str">
            <v>UN</v>
          </cell>
        </row>
        <row r="409">
          <cell r="A409">
            <v>3671</v>
          </cell>
          <cell r="B409" t="str">
            <v>SINAPI</v>
          </cell>
          <cell r="C409" t="str">
            <v>JUNTA PLASTICA DE DILATACAO PARA PISOS, COR CINZA, 17 X 3 MM (ALTURA X ESPESSURA)</v>
          </cell>
          <cell r="D409">
            <v>0.79</v>
          </cell>
          <cell r="E409" t="str">
            <v>M</v>
          </cell>
        </row>
        <row r="410">
          <cell r="A410">
            <v>3872</v>
          </cell>
          <cell r="B410" t="str">
            <v>SINAPI</v>
          </cell>
          <cell r="C410" t="str">
            <v>LUVA DE REDUCAO SOLDAVEL, PVC, 40 MM X 32 MM, PARA AGUA FRIA PREDIAL</v>
          </cell>
          <cell r="D410">
            <v>4.49</v>
          </cell>
          <cell r="E410" t="str">
            <v>UN</v>
          </cell>
        </row>
        <row r="411">
          <cell r="A411">
            <v>2711</v>
          </cell>
          <cell r="B411" t="str">
            <v>SINAPI</v>
          </cell>
          <cell r="C411" t="str">
            <v>CARRINHO DE MAO DE ACO CAPACIDADE 50 A 60 L, PNEU COM CAMARA</v>
          </cell>
          <cell r="D411">
            <v>125</v>
          </cell>
          <cell r="E411" t="str">
            <v>UN</v>
          </cell>
        </row>
        <row r="412">
          <cell r="A412">
            <v>4377</v>
          </cell>
          <cell r="B412" t="str">
            <v>SINAPI</v>
          </cell>
          <cell r="C412" t="str">
            <v>PARAFUSO DE ACO ZINCADO COM ROSCA SOBERBA, CABECA CHATA E FENDA SIMPLES, DIAMETRO 4,2 MM, COMPRIMENTO * 32 * MM</v>
          </cell>
          <cell r="D412">
            <v>0.09</v>
          </cell>
          <cell r="E412" t="str">
            <v>UN</v>
          </cell>
        </row>
        <row r="413">
          <cell r="A413">
            <v>297</v>
          </cell>
          <cell r="B413" t="str">
            <v>SINAPI</v>
          </cell>
          <cell r="C413" t="str">
            <v>ANEL BORRACHA PARA TUBO ESGOTO PREDIAL DN 75 MM (NBR 5688)</v>
          </cell>
          <cell r="D413">
            <v>2.3199999999999998</v>
          </cell>
          <cell r="E413" t="str">
            <v>UN</v>
          </cell>
        </row>
        <row r="414">
          <cell r="A414">
            <v>2639</v>
          </cell>
          <cell r="B414" t="str">
            <v>SINAPI</v>
          </cell>
          <cell r="C414" t="str">
            <v>LUVA PARA ELETRODUTO, EM ACO GALVANIZADO ELETROLITICO, DIAMETRO DE 32 MM (1 1/4")</v>
          </cell>
          <cell r="D414">
            <v>3.78</v>
          </cell>
          <cell r="E414" t="str">
            <v>UN</v>
          </cell>
        </row>
        <row r="415">
          <cell r="A415">
            <v>1573</v>
          </cell>
          <cell r="B415" t="str">
            <v>SINAPI</v>
          </cell>
          <cell r="C415" t="str">
            <v>TERMINAL DE COMPRESSÃO PARA CABO DE 6 MM² -
FORNECIMENTO E INSTALAÇÃO</v>
          </cell>
          <cell r="D415">
            <v>1.56</v>
          </cell>
          <cell r="E415" t="str">
            <v>UN</v>
          </cell>
        </row>
        <row r="416">
          <cell r="A416">
            <v>3502</v>
          </cell>
          <cell r="B416" t="str">
            <v>SINAPI</v>
          </cell>
          <cell r="C416" t="str">
            <v>JOELHO, PVC SOLDAVEL, 45 GRAUS, 40 MM, PARA AGUA FRIA PREDIAL</v>
          </cell>
          <cell r="D416">
            <v>6.19</v>
          </cell>
          <cell r="E416" t="str">
            <v>UN</v>
          </cell>
        </row>
        <row r="417">
          <cell r="A417">
            <v>4823</v>
          </cell>
          <cell r="B417" t="str">
            <v>SINAPI</v>
          </cell>
          <cell r="C417" t="str">
            <v>MASSA PLASTICA PARA MARMORE/GRANITO</v>
          </cell>
          <cell r="D417">
            <v>38.950000000000003</v>
          </cell>
          <cell r="E417" t="str">
            <v>KG</v>
          </cell>
        </row>
        <row r="418">
          <cell r="A418">
            <v>14618</v>
          </cell>
          <cell r="B418" t="str">
            <v>SINAPI</v>
          </cell>
          <cell r="C418" t="str">
            <v>SERRA CIRCULAR DE BANCADA COM MOTOR ELETRICO, POTENCIA DE *1600* W, PARA DISCO DE DIAMETRO DE 10" (250 MM)</v>
          </cell>
          <cell r="D418">
            <v>1385.85</v>
          </cell>
          <cell r="E418" t="str">
            <v>UN</v>
          </cell>
        </row>
        <row r="419">
          <cell r="A419">
            <v>34466</v>
          </cell>
          <cell r="B419" t="str">
            <v>SINAPI</v>
          </cell>
          <cell r="C419" t="str">
            <v>AJUDANTE DE PINTOR</v>
          </cell>
          <cell r="D419">
            <v>9.31</v>
          </cell>
          <cell r="E419" t="str">
            <v>H</v>
          </cell>
        </row>
        <row r="420">
          <cell r="A420">
            <v>1578</v>
          </cell>
          <cell r="B420" t="str">
            <v>SINAPI</v>
          </cell>
          <cell r="C420" t="str">
            <v>TERMINAL A COMPRESSAO EM COBRE ESTANHADO PARA CABO 50 MM2, 1 FURO E 1 COMPRESSAO, PARA PARAFUSO DE FIXACAO M8</v>
          </cell>
          <cell r="D420">
            <v>5.41</v>
          </cell>
          <cell r="E420" t="str">
            <v>UN</v>
          </cell>
        </row>
        <row r="421">
          <cell r="A421">
            <v>402</v>
          </cell>
          <cell r="B421" t="str">
            <v>SINAPI</v>
          </cell>
          <cell r="C421" t="str">
            <v>GANCHO OLHAL EM ACO GALVANIZADO, ESPESSURA 16MM, ABERTURA 21MM</v>
          </cell>
          <cell r="D421">
            <v>10.55</v>
          </cell>
          <cell r="E421" t="str">
            <v>UN</v>
          </cell>
        </row>
        <row r="422">
          <cell r="A422">
            <v>1871</v>
          </cell>
          <cell r="B422" t="str">
            <v>SINAPI</v>
          </cell>
          <cell r="C422" t="str">
            <v>CAIXA OCTOGONAL DE FUNDO MOVEL, EM PVC, DE 3" X 3", PARA ELETRODUTO FLEXIVEL CORRUGADO</v>
          </cell>
          <cell r="D422">
            <v>4.08</v>
          </cell>
          <cell r="E422" t="str">
            <v>UN</v>
          </cell>
        </row>
        <row r="423">
          <cell r="A423">
            <v>660</v>
          </cell>
          <cell r="B423" t="str">
            <v>SINAPI</v>
          </cell>
          <cell r="C423" t="str">
            <v>CANALETA DE CONCRETO 19 X 19 X 19 CM (CLASSE C - NBR 6136)</v>
          </cell>
          <cell r="D423">
            <v>2.14</v>
          </cell>
          <cell r="E423" t="str">
            <v>UN</v>
          </cell>
        </row>
        <row r="424">
          <cell r="A424">
            <v>7143</v>
          </cell>
          <cell r="B424" t="str">
            <v>SINAPI</v>
          </cell>
          <cell r="C424" t="str">
            <v>TE SOLDAVEL, PVC, 90 GRAUS, 60 MM, PARA AGUA FRIA PREDIAL (NBR 5648)</v>
          </cell>
          <cell r="D424">
            <v>30.24</v>
          </cell>
          <cell r="E424" t="str">
            <v>UN</v>
          </cell>
        </row>
        <row r="425">
          <cell r="A425">
            <v>2638</v>
          </cell>
          <cell r="B425" t="str">
            <v>SINAPI</v>
          </cell>
          <cell r="C425" t="str">
            <v>LUVA PARA ELETRODUTO, EM ACO GALVANIZADO ELETROLITICO, DIAMETRO DE 25 MM (1")</v>
          </cell>
          <cell r="D425">
            <v>2.13</v>
          </cell>
          <cell r="E425" t="str">
            <v>UN</v>
          </cell>
        </row>
        <row r="426">
          <cell r="A426">
            <v>3895</v>
          </cell>
          <cell r="B426" t="str">
            <v>SINAPI</v>
          </cell>
          <cell r="C426" t="str">
            <v>LUVA DE CORRER, PVC, DN 75 MM, PARA ESGOTO PREDIAL</v>
          </cell>
          <cell r="D426">
            <v>9.84</v>
          </cell>
          <cell r="E426" t="str">
            <v>UN</v>
          </cell>
        </row>
        <row r="427">
          <cell r="A427">
            <v>11753</v>
          </cell>
          <cell r="B427" t="str">
            <v>SINAPI</v>
          </cell>
          <cell r="C427" t="str">
            <v>REGISTRO PRESSAO BRUTO EM LATAO FORJADO, BITOLA 3/4 " (REF 1400)</v>
          </cell>
          <cell r="D427">
            <v>22.65</v>
          </cell>
          <cell r="E427" t="str">
            <v>UN</v>
          </cell>
        </row>
        <row r="428">
          <cell r="A428">
            <v>6148</v>
          </cell>
          <cell r="B428" t="str">
            <v>SINAPI</v>
          </cell>
          <cell r="C428" t="str">
            <v>SIFAO PLASTICO FLEXIVEL SAIDA VERTICAL PARA COLUNA LAVATORIO, 1 X 1.1/2 "</v>
          </cell>
          <cell r="D428">
            <v>9.5</v>
          </cell>
          <cell r="E428" t="str">
            <v>UN</v>
          </cell>
        </row>
        <row r="429">
          <cell r="A429">
            <v>4350</v>
          </cell>
          <cell r="B429" t="str">
            <v>SINAPI</v>
          </cell>
          <cell r="C429" t="str">
            <v>BUCHA DE NYLON, DIAMETRO DO FURO 8 MM, COMPRIMENTO 40 MM, COM PARAFUSO DE ROSCA SOBERBA, CABECA CHATA, FENDA SIMPLES, 4,8 X 50 MM</v>
          </cell>
          <cell r="D429">
            <v>0.32</v>
          </cell>
          <cell r="E429" t="str">
            <v>UN</v>
          </cell>
        </row>
        <row r="430">
          <cell r="A430">
            <v>39385</v>
          </cell>
          <cell r="B430" t="str">
            <v>SINAPI</v>
          </cell>
          <cell r="C430" t="str">
            <v>LUMINARIA LED PLAFON REDONDO DE SOBREPOR BIVOLT 12/13 W,  D = *17* CM</v>
          </cell>
          <cell r="D430">
            <v>25.85</v>
          </cell>
          <cell r="E430" t="str">
            <v>UN</v>
          </cell>
        </row>
        <row r="431">
          <cell r="A431">
            <v>3658</v>
          </cell>
          <cell r="B431" t="str">
            <v>SINAPI</v>
          </cell>
          <cell r="C431" t="str">
            <v>JUNCAO SIMPLES, PVC, DN 75 X 75 MM, SERIE NORMAL PARA ESGOTO PREDIAL</v>
          </cell>
          <cell r="D431">
            <v>14.61</v>
          </cell>
          <cell r="E431" t="str">
            <v>UN</v>
          </cell>
        </row>
        <row r="432">
          <cell r="A432">
            <v>108</v>
          </cell>
          <cell r="B432" t="str">
            <v>SINAPI</v>
          </cell>
          <cell r="C432" t="str">
            <v>ADAPTADOR PVC SOLDAVEL CURTO COM BOLSA E ROSCA, 32 MM X 1", PARA AGUA FRIA</v>
          </cell>
          <cell r="D432">
            <v>1.83</v>
          </cell>
          <cell r="E432" t="str">
            <v>UN</v>
          </cell>
        </row>
        <row r="433">
          <cell r="A433">
            <v>11002</v>
          </cell>
          <cell r="B433" t="str">
            <v>SINAPI</v>
          </cell>
          <cell r="C433" t="str">
            <v>ELETRODO REVESTIDO AWS - E6013, DIAMETRO IGUAL A 2,50 MM</v>
          </cell>
          <cell r="D433">
            <v>25.2</v>
          </cell>
          <cell r="E433" t="str">
            <v>KG</v>
          </cell>
        </row>
        <row r="434">
          <cell r="A434">
            <v>1577</v>
          </cell>
          <cell r="B434" t="str">
            <v>SINAPI</v>
          </cell>
          <cell r="C434" t="str">
            <v>TERMINAL DE COMPRESSÃO PARA CABO DE 35 MM² -
FORNECIMENTO E INSTALAÇÃO</v>
          </cell>
          <cell r="D434">
            <v>3.12</v>
          </cell>
          <cell r="E434" t="str">
            <v>UN</v>
          </cell>
        </row>
        <row r="435">
          <cell r="A435">
            <v>39014</v>
          </cell>
          <cell r="B435" t="str">
            <v>SINAPI</v>
          </cell>
          <cell r="C435" t="str">
            <v>FIBRA DE ACO PARA REFORCO DO CONCRETO, SOLTA, TIPO A-I, FATOR DE FORMA *50* L / D, COMPRIMENTO DE *30* MM E RESISTENCIA A TRACAO DO ACO MAIOR 1000 MPA</v>
          </cell>
          <cell r="D435">
            <v>7.8</v>
          </cell>
          <cell r="E435" t="str">
            <v>KG</v>
          </cell>
        </row>
        <row r="436">
          <cell r="A436">
            <v>3516</v>
          </cell>
          <cell r="B436" t="str">
            <v>SINAPI</v>
          </cell>
          <cell r="C436" t="str">
            <v>JOELHO PVC, SOLDAVEL, BB, 45 GRAUS, DN 40 MM, PARA ESGOTO PREDIAL</v>
          </cell>
          <cell r="D436">
            <v>0.92</v>
          </cell>
          <cell r="E436" t="str">
            <v>UN</v>
          </cell>
        </row>
        <row r="437">
          <cell r="A437">
            <v>1351</v>
          </cell>
          <cell r="B437" t="str">
            <v>SINAPI</v>
          </cell>
          <cell r="C437" t="str">
            <v>!EM PROCESSO DE DESATIVACAO! CHAPA DE MADEIRA COMPENSADA RESINADA PARA FORMA DE CONCRETO, DE *2,2 X 1,1* M, E = 6 MM</v>
          </cell>
          <cell r="D437">
            <v>31.71</v>
          </cell>
          <cell r="E437" t="str">
            <v>UN</v>
          </cell>
        </row>
        <row r="438">
          <cell r="A438">
            <v>3540</v>
          </cell>
          <cell r="B438" t="str">
            <v>SINAPI</v>
          </cell>
          <cell r="C438" t="str">
            <v>JOELHO PVC, SOLDAVEL, 90 GRAUS, 50 MM, PARA AGUA FRIA PREDIAL</v>
          </cell>
          <cell r="D438">
            <v>5.64</v>
          </cell>
          <cell r="E438" t="str">
            <v>UN</v>
          </cell>
        </row>
        <row r="439">
          <cell r="A439">
            <v>9897</v>
          </cell>
          <cell r="B439" t="str">
            <v>SINAPI</v>
          </cell>
          <cell r="C439" t="str">
            <v>UNIAO PVC, SOLDAVEL, 50 MM,  PARA AGUA FRIA PREDIAL</v>
          </cell>
          <cell r="D439">
            <v>30.96</v>
          </cell>
          <cell r="E439" t="str">
            <v>UN</v>
          </cell>
        </row>
        <row r="440">
          <cell r="A440">
            <v>6138</v>
          </cell>
          <cell r="B440" t="str">
            <v>SINAPI</v>
          </cell>
          <cell r="C440" t="str">
            <v>VEDACAO PVC, 100 MM, PARA SAIDA VASO SANITARIO</v>
          </cell>
          <cell r="D440">
            <v>1.88</v>
          </cell>
          <cell r="E440" t="str">
            <v>UN</v>
          </cell>
        </row>
        <row r="441">
          <cell r="A441">
            <v>2510</v>
          </cell>
          <cell r="B441" t="str">
            <v>SINAPI</v>
          </cell>
          <cell r="C441" t="str">
            <v>RELE FOTOELETRICO INTERNO E EXTERNO BIVOLT 1000 W, DE CONECTOR, SEM BASE</v>
          </cell>
          <cell r="D441">
            <v>19.989999999999998</v>
          </cell>
          <cell r="E441" t="str">
            <v>UN</v>
          </cell>
        </row>
        <row r="442">
          <cell r="A442">
            <v>11741</v>
          </cell>
          <cell r="B442" t="str">
            <v>SINAPI</v>
          </cell>
          <cell r="C442" t="str">
            <v>RALO SIFONADO PVC CILINDRICO, 100 X 40 MM,  COM GRELHA REDONDA BRANCA</v>
          </cell>
          <cell r="D442">
            <v>6.13</v>
          </cell>
          <cell r="E442" t="str">
            <v>UN</v>
          </cell>
        </row>
        <row r="443">
          <cell r="A443">
            <v>12016</v>
          </cell>
          <cell r="B443" t="str">
            <v>SINAPI</v>
          </cell>
          <cell r="C443" t="str">
            <v>CONDULETE EM PVC, TIPO "LB", SEM TAMPA, DE 1/2" OU 3/4"</v>
          </cell>
          <cell r="D443">
            <v>10.56</v>
          </cell>
          <cell r="E443" t="str">
            <v>UN</v>
          </cell>
        </row>
        <row r="444">
          <cell r="A444">
            <v>38102</v>
          </cell>
          <cell r="B444" t="str">
            <v>SINAPI</v>
          </cell>
          <cell r="C444" t="str">
            <v>TOMADA 2P+T 20A, 250V  (APENAS MODULO)</v>
          </cell>
          <cell r="D444">
            <v>9.8000000000000007</v>
          </cell>
          <cell r="E444" t="str">
            <v>UN</v>
          </cell>
        </row>
        <row r="445">
          <cell r="A445">
            <v>12895</v>
          </cell>
          <cell r="B445" t="str">
            <v>SINAPI</v>
          </cell>
          <cell r="C445" t="str">
            <v>CAPACETE DE SEGURANCA ABA FRONTAL COM SUSPENSAO DE POLIETILENO, SEM JUGULAR (CLASSE B)</v>
          </cell>
          <cell r="D445">
            <v>12.5</v>
          </cell>
          <cell r="E445" t="str">
            <v>UN</v>
          </cell>
        </row>
        <row r="446">
          <cell r="A446">
            <v>9895</v>
          </cell>
          <cell r="B446" t="str">
            <v>SINAPI</v>
          </cell>
          <cell r="C446" t="str">
            <v>UNIAO PVC, SOLDAVEL, 32 MM,  PARA AGUA FRIA PREDIAL</v>
          </cell>
          <cell r="D446">
            <v>14.68</v>
          </cell>
          <cell r="E446" t="str">
            <v>UN</v>
          </cell>
        </row>
        <row r="447">
          <cell r="A447">
            <v>1575</v>
          </cell>
          <cell r="B447" t="str">
            <v>SINAPI</v>
          </cell>
          <cell r="C447" t="str">
            <v>TERMINAL DE COMPRESSÃO PARA CABO DE 16 MM² -
FORNECIMENTO E INSTALAÇÃO</v>
          </cell>
          <cell r="D447">
            <v>2</v>
          </cell>
          <cell r="E447" t="str">
            <v>UN</v>
          </cell>
        </row>
        <row r="448">
          <cell r="A448">
            <v>11712</v>
          </cell>
          <cell r="B448" t="str">
            <v>SINAPI</v>
          </cell>
          <cell r="C448" t="str">
            <v>CAIXA SIFONADA PVC, 150 X 150 X 50 MM, COM GRELHA QUADRADA BRANCA (NBR 5688)</v>
          </cell>
          <cell r="D448">
            <v>27.7</v>
          </cell>
          <cell r="E448" t="str">
            <v>UN</v>
          </cell>
        </row>
        <row r="449">
          <cell r="A449">
            <v>14153</v>
          </cell>
          <cell r="B449" t="str">
            <v>SINAPI</v>
          </cell>
          <cell r="C449" t="str">
            <v>FITA METALICA PERFURADA, L = *18* MM, ROLO DE 30 M, CARGA RECOMENDADA = *30* KGF</v>
          </cell>
          <cell r="D449">
            <v>52.91</v>
          </cell>
          <cell r="E449" t="str">
            <v>UN</v>
          </cell>
        </row>
        <row r="450">
          <cell r="A450">
            <v>11658</v>
          </cell>
          <cell r="B450" t="str">
            <v>SINAPI</v>
          </cell>
          <cell r="C450" t="str">
            <v>TE SANITARIO, PVC, DN 75 X 75 MM, SERIE NORMAL PARA ESGOTO PREDIAL</v>
          </cell>
          <cell r="D450">
            <v>12.48</v>
          </cell>
          <cell r="E450" t="str">
            <v>UN</v>
          </cell>
        </row>
        <row r="451">
          <cell r="A451">
            <v>3869</v>
          </cell>
          <cell r="B451" t="str">
            <v>SINAPI</v>
          </cell>
          <cell r="C451" t="str">
            <v>LUVA DE REDUCAO SOLDAVEL, PVC, 32 MM X 25 MM, PARA AGUA FRIA PREDIAL</v>
          </cell>
          <cell r="D451">
            <v>3.69</v>
          </cell>
          <cell r="E451" t="str">
            <v>UN</v>
          </cell>
        </row>
        <row r="452">
          <cell r="A452">
            <v>3666</v>
          </cell>
          <cell r="B452" t="str">
            <v>SINAPI</v>
          </cell>
          <cell r="C452" t="str">
            <v>JUNCAO SIMPLES, PVC, 45 GRAUS, DN 40 X 40 MM, SERIE NORMAL PARA ESGOTO PREDIAL</v>
          </cell>
          <cell r="D452">
            <v>3.23</v>
          </cell>
          <cell r="E452" t="str">
            <v>UN</v>
          </cell>
        </row>
        <row r="453">
          <cell r="A453">
            <v>39247</v>
          </cell>
          <cell r="B453" t="str">
            <v>SINAPI</v>
          </cell>
          <cell r="C453" t="str">
            <v>ELETRODUTODUTO PEAD FLEXIVEL PAREDE SIMPLES, CORRUGACAO HELICOIDAL, COR PRETA, SEM ROSCA, DE 1 1/4",  PARA CABEAMENTO SUBTERRANEO (NBR 15715)</v>
          </cell>
          <cell r="D453">
            <v>3.58</v>
          </cell>
          <cell r="E453" t="str">
            <v>M</v>
          </cell>
        </row>
        <row r="454">
          <cell r="A454">
            <v>7137</v>
          </cell>
          <cell r="B454" t="str">
            <v>SINAPI</v>
          </cell>
          <cell r="C454" t="str">
            <v>TE PVC, SOLDAVEL, COM BUCHA DE LATAO NA BOLSA CENTRAL, 90 GRAUS, 25 MM X 1/2", PARA AGUA FRIA PREDIAL</v>
          </cell>
          <cell r="D454">
            <v>8.84</v>
          </cell>
          <cell r="E454" t="str">
            <v>UN</v>
          </cell>
        </row>
        <row r="455">
          <cell r="A455">
            <v>1607</v>
          </cell>
          <cell r="B455" t="str">
            <v>SINAPI</v>
          </cell>
          <cell r="C455" t="str">
            <v>CONJUNTO ARRUELAS DE VEDACAO 5/16" PARA TELHA FIBROCIMENTO (UMA ARRUELA METALICA E UMA ARRUELA PVC - CONICAS)</v>
          </cell>
          <cell r="D455">
            <v>0.14000000000000001</v>
          </cell>
          <cell r="E455" t="str">
            <v>CJ</v>
          </cell>
        </row>
        <row r="456">
          <cell r="A456">
            <v>3509</v>
          </cell>
          <cell r="B456" t="str">
            <v>SINAPI</v>
          </cell>
          <cell r="C456" t="str">
            <v>JOELHO PVC, SOLDAVEL, PB, 90 GRAUS, DN 75 MM, PARA ESGOTO PREDIAL</v>
          </cell>
          <cell r="D456">
            <v>5.76</v>
          </cell>
          <cell r="E456" t="str">
            <v>UN</v>
          </cell>
        </row>
        <row r="457">
          <cell r="A457">
            <v>5075</v>
          </cell>
          <cell r="B457" t="str">
            <v>SINAPI</v>
          </cell>
          <cell r="C457" t="str">
            <v>PREGO DE ACO POLIDO COM CABECA 18 X 30 (2 3/4 X 10)</v>
          </cell>
          <cell r="D457">
            <v>18.559999999999999</v>
          </cell>
          <cell r="E457" t="str">
            <v>KG</v>
          </cell>
        </row>
        <row r="458">
          <cell r="A458">
            <v>109</v>
          </cell>
          <cell r="B458" t="str">
            <v>SINAPI</v>
          </cell>
          <cell r="C458" t="str">
            <v>ADAPTADOR PVC SOLDAVEL CURTO COM BOLSA E ROSCA, 40 MM X 1 1/4", PARA AGUA FRIA</v>
          </cell>
          <cell r="D458">
            <v>3.48</v>
          </cell>
          <cell r="E458" t="str">
            <v>UN</v>
          </cell>
        </row>
        <row r="459">
          <cell r="A459">
            <v>3491</v>
          </cell>
          <cell r="B459" t="str">
            <v>SINAPI</v>
          </cell>
          <cell r="C459" t="str">
            <v>JOELHO PVC, 45 GRAUS, ROSCAVEL, 1 1/4",  AGUA FRIA PREDIAL</v>
          </cell>
          <cell r="D459">
            <v>11.93</v>
          </cell>
          <cell r="E459" t="str">
            <v>UN</v>
          </cell>
        </row>
        <row r="460">
          <cell r="A460">
            <v>5103</v>
          </cell>
          <cell r="B460" t="str">
            <v>SINAPI</v>
          </cell>
          <cell r="C460" t="str">
            <v>CAIXA SIFONADA PVC, 100 X 100 X 50 MM, COM GRELHA REDONDA BRANCA</v>
          </cell>
          <cell r="D460">
            <v>11.89</v>
          </cell>
          <cell r="E460" t="str">
            <v>UN</v>
          </cell>
        </row>
        <row r="461">
          <cell r="A461">
            <v>1870</v>
          </cell>
          <cell r="B461" t="str">
            <v>SINAPI</v>
          </cell>
          <cell r="C461" t="str">
            <v>CURVA 90 GRAUS, LONGA, DE PVC RIGIDO ROSCAVEL, DE 1/2", PARA ELETRODUTO</v>
          </cell>
          <cell r="D461">
            <v>2.61</v>
          </cell>
          <cell r="E461" t="str">
            <v>UN</v>
          </cell>
        </row>
        <row r="462">
          <cell r="A462">
            <v>7128</v>
          </cell>
          <cell r="B462" t="str">
            <v>SINAPI</v>
          </cell>
          <cell r="C462" t="str">
            <v>TE DE REDUCAO, PVC, SOLDAVEL, 90 GRAUS, 40 MM X 32 MM, PARA AGUA FRIA PREDIAL</v>
          </cell>
          <cell r="D462">
            <v>10.09</v>
          </cell>
          <cell r="E462" t="str">
            <v>UN</v>
          </cell>
        </row>
        <row r="463">
          <cell r="A463">
            <v>13954</v>
          </cell>
          <cell r="B463" t="str">
            <v>SINAPI</v>
          </cell>
          <cell r="C463" t="str">
            <v>POLIDORA DE PISO (POLITRIZ) ELETRICA, MOTOR MONOFASICO DE 4 HP, PESO DE 100 KG, DIAMETRO DO TRABALHO DE 450 MM</v>
          </cell>
          <cell r="D463">
            <v>6438.55</v>
          </cell>
          <cell r="E463" t="str">
            <v>UN</v>
          </cell>
        </row>
        <row r="464">
          <cell r="A464">
            <v>43464</v>
          </cell>
          <cell r="B464" t="str">
            <v>SINAPI</v>
          </cell>
          <cell r="C464" t="str">
            <v>FERRAMENTAS - FAMILIA OPERADOR ESCAVADEIRA - HORISTA (ENCARGOS COMPLEMENTARES - COLETADO CAIXA)</v>
          </cell>
          <cell r="D464">
            <v>0.01</v>
          </cell>
          <cell r="E464" t="str">
            <v>H</v>
          </cell>
        </row>
        <row r="465">
          <cell r="A465">
            <v>7142</v>
          </cell>
          <cell r="B465" t="str">
            <v>SINAPI</v>
          </cell>
          <cell r="C465" t="str">
            <v>TE SOLDAVEL, PVC, 90 GRAUS,50 MM, PARA AGUA FRIA PREDIAL (NBR 5648)</v>
          </cell>
          <cell r="D465">
            <v>10.15</v>
          </cell>
          <cell r="E465" t="str">
            <v>UN</v>
          </cell>
        </row>
        <row r="466">
          <cell r="A466">
            <v>4718</v>
          </cell>
          <cell r="B466" t="str">
            <v>SINAPI</v>
          </cell>
          <cell r="C466" t="str">
            <v>PEDRA BRITADA N. 2 (19 A 38 MM) POSTO PEDREIRA/FORNECEDOR, SEM FRETE</v>
          </cell>
          <cell r="D466">
            <v>76.73</v>
          </cell>
          <cell r="E466" t="str">
            <v>m³</v>
          </cell>
        </row>
        <row r="467">
          <cell r="A467">
            <v>37411</v>
          </cell>
          <cell r="B467" t="str">
            <v>SINAPI</v>
          </cell>
          <cell r="C467" t="str">
            <v>TELA DE ACO SOLDADA GALVANIZADA/ZINCADA PARA ALVENARIA, FIO D = *1,24 MM, MALHA 25 X 25 MM</v>
          </cell>
          <cell r="D467">
            <v>22.31</v>
          </cell>
          <cell r="E467" t="str">
            <v>m²</v>
          </cell>
        </row>
        <row r="468">
          <cell r="A468">
            <v>2674</v>
          </cell>
          <cell r="B468" t="str">
            <v>SINAPI</v>
          </cell>
          <cell r="C468" t="str">
            <v>ELETRODUTO DE PVC RIGIDO ROSCAVEL DE 3/4 ", SEM LUVA</v>
          </cell>
          <cell r="D468">
            <v>3.22</v>
          </cell>
          <cell r="E468" t="str">
            <v>M</v>
          </cell>
        </row>
        <row r="469">
          <cell r="A469">
            <v>12894</v>
          </cell>
          <cell r="B469" t="str">
            <v>SINAPI</v>
          </cell>
          <cell r="C469" t="str">
            <v>CAPA PARA CHUVA EM PVC COM FORRO DE POLIESTER, COM CAPUZ (AMARELA OU AZUL)</v>
          </cell>
          <cell r="D469">
            <v>16.25</v>
          </cell>
          <cell r="E469" t="str">
            <v>UN</v>
          </cell>
        </row>
        <row r="470">
          <cell r="A470">
            <v>6155</v>
          </cell>
          <cell r="B470" t="str">
            <v>SINAPI</v>
          </cell>
          <cell r="C470" t="str">
            <v>VALVULA EM PLASTICO CROMADO TIPO AMERICANA PARA PIA DE COZINHA 3.1/2 " X 1.1/2 ", SEM ADAPTADOR</v>
          </cell>
          <cell r="D470">
            <v>16.89</v>
          </cell>
          <cell r="E470" t="str">
            <v>UN</v>
          </cell>
        </row>
        <row r="471">
          <cell r="A471">
            <v>3501</v>
          </cell>
          <cell r="B471" t="str">
            <v>SINAPI</v>
          </cell>
          <cell r="C471" t="str">
            <v>JOELHO, PVC SOLDAVEL, 45 GRAUS, 32 MM, PARA AGUA FRIA PREDIAL</v>
          </cell>
          <cell r="D471">
            <v>4.3499999999999996</v>
          </cell>
          <cell r="E471" t="str">
            <v>UN</v>
          </cell>
        </row>
        <row r="472">
          <cell r="A472">
            <v>3904</v>
          </cell>
          <cell r="B472" t="str">
            <v>SINAPI</v>
          </cell>
          <cell r="C472" t="str">
            <v>LUVA PVC SOLDAVEL, 25 MM, PARA AGUA FRIA PREDIAL</v>
          </cell>
          <cell r="D472">
            <v>0.79</v>
          </cell>
          <cell r="E472" t="str">
            <v>UN</v>
          </cell>
        </row>
        <row r="473">
          <cell r="A473">
            <v>13887</v>
          </cell>
          <cell r="B473" t="str">
            <v>SINAPI</v>
          </cell>
          <cell r="C473" t="str">
            <v>DISCO DE CORTE DIAMANTADO SEGMENTADO PARA CONCRETO, DIAMETRO DE 350 MM, FURO DE 1 " (14 X 1 ")</v>
          </cell>
          <cell r="D473">
            <v>509.02</v>
          </cell>
          <cell r="E473" t="str">
            <v>UN</v>
          </cell>
        </row>
        <row r="474">
          <cell r="A474">
            <v>37761</v>
          </cell>
          <cell r="B474" t="str">
            <v>SINAPI</v>
          </cell>
          <cell r="C474" t="str">
            <v>CAMINHAO TOCO, PESO BRUTO TOTAL 16000 KG, CARGA UTIL MAXIMA DE 10685 KG, DISTANCIA ENTRE EIXOS 4,8M, POTENCIA 189 CV (INCLUI CABINE E CHASSI, NAO INCLUI CARROCERIA)</v>
          </cell>
          <cell r="D474">
            <v>258909.48</v>
          </cell>
          <cell r="E474" t="str">
            <v>UN</v>
          </cell>
        </row>
        <row r="475">
          <cell r="A475">
            <v>41991</v>
          </cell>
          <cell r="B475" t="str">
            <v>SINAPI</v>
          </cell>
          <cell r="C475" t="str">
            <v>COMPRESSOR DE AR, VAZAO DE 10 PCM, RESERVATORIO 100 L, PRESSAO DE TRABALHO ENTRE 6,9 E 9,7 BAR,  POTENCIA 2 HP, TENSAO 110/220 V (COLETADO CAIXA)</v>
          </cell>
          <cell r="D475">
            <v>2736.62</v>
          </cell>
          <cell r="E475" t="str">
            <v>UN</v>
          </cell>
        </row>
        <row r="476">
          <cell r="A476">
            <v>3898</v>
          </cell>
          <cell r="B476" t="str">
            <v>SINAPI</v>
          </cell>
          <cell r="C476" t="str">
            <v>LUVA SIMPLES, PVC, SOLDAVEL, DN 75 MM, SERIE NORMAL, PARA ESGOTO PREDIAL</v>
          </cell>
          <cell r="D476">
            <v>4.82</v>
          </cell>
          <cell r="E476" t="str">
            <v>UN</v>
          </cell>
        </row>
        <row r="477">
          <cell r="A477">
            <v>6141</v>
          </cell>
          <cell r="B477" t="str">
            <v>SINAPI</v>
          </cell>
          <cell r="C477" t="str">
            <v>ENGATE/RABICHO FLEXIVEL PLASTICO (PVC OU ABS) BRANCO 1/2 " X 30 CM</v>
          </cell>
          <cell r="D477">
            <v>4.28</v>
          </cell>
          <cell r="E477" t="str">
            <v>UN</v>
          </cell>
        </row>
        <row r="478">
          <cell r="A478">
            <v>11455</v>
          </cell>
          <cell r="B478" t="str">
            <v>SINAPI</v>
          </cell>
          <cell r="C478" t="str">
            <v>FERROLHO COM FECHO / TRINCO REDONDO, EM ACO GALVANIZADO / ZINCADO, DE SOBREPOR, COM COMPRIMENTO DE 8" E ESPESSURA MINIMA DA CHAPA DE 1,50 MM</v>
          </cell>
          <cell r="D478">
            <v>13.23</v>
          </cell>
          <cell r="E478" t="str">
            <v>UN</v>
          </cell>
        </row>
        <row r="479">
          <cell r="A479">
            <v>38418</v>
          </cell>
          <cell r="B479" t="str">
            <v>SINAPI</v>
          </cell>
          <cell r="C479" t="str">
            <v>BUCHA DE REDUCAO, PVC, LONGA, SERIE R, DN 50 X 40 MM, PARA ESGOTO OU AGUAS PLUVIAIS PREDIAIS</v>
          </cell>
          <cell r="D479">
            <v>5.91</v>
          </cell>
          <cell r="E479" t="str">
            <v>UN</v>
          </cell>
        </row>
        <row r="480">
          <cell r="A480">
            <v>812</v>
          </cell>
          <cell r="B480" t="str">
            <v>SINAPI</v>
          </cell>
          <cell r="C480" t="str">
            <v>BUCHA DE REDUCAO DE PVC, SOLDAVEL, CURTA, COM 40 X 32 MM, PARA AGUA FRIA PREDIAL</v>
          </cell>
          <cell r="D480">
            <v>1.97</v>
          </cell>
          <cell r="E480" t="str">
            <v>UN</v>
          </cell>
        </row>
        <row r="481">
          <cell r="A481">
            <v>36487</v>
          </cell>
          <cell r="B481" t="str">
            <v>SINAPI</v>
          </cell>
          <cell r="C481" t="str">
            <v>GUINCHO ELETRICO DE COLUNA, CAPACIDADE 400 KG, COM MOTO FREIO, MOTOR TRIFASICO DE 1,25 CV</v>
          </cell>
          <cell r="D481">
            <v>4768.16</v>
          </cell>
          <cell r="E481" t="str">
            <v>UN</v>
          </cell>
        </row>
        <row r="482">
          <cell r="A482">
            <v>820</v>
          </cell>
          <cell r="B482" t="str">
            <v>SINAPI</v>
          </cell>
          <cell r="C482" t="str">
            <v>BUCHA DE REDUCAO DE PVC, SOLDAVEL, LONGA, COM 50 X 32 MM, PARA AGUA FRIA PREDIAL</v>
          </cell>
          <cell r="D482">
            <v>5.31</v>
          </cell>
          <cell r="E482" t="str">
            <v>UN</v>
          </cell>
        </row>
        <row r="483">
          <cell r="A483">
            <v>3897</v>
          </cell>
          <cell r="B483" t="str">
            <v>SINAPI</v>
          </cell>
          <cell r="C483" t="str">
            <v>LUVA SIMPLES, PVC, SOLDAVEL, DN 40 MM, SERIE NORMAL, PARA ESGOTO PREDIAL</v>
          </cell>
          <cell r="D483">
            <v>1.17</v>
          </cell>
          <cell r="E483" t="str">
            <v>UN</v>
          </cell>
        </row>
        <row r="484">
          <cell r="A484">
            <v>6153</v>
          </cell>
          <cell r="B484" t="str">
            <v>SINAPI</v>
          </cell>
          <cell r="C484" t="str">
            <v>VALVULA EM PLASTICO BRANCO PARA TANQUE OU LAVATORIO 1 ", SEM UNHO E SEM LADRAO</v>
          </cell>
          <cell r="D484">
            <v>3.43</v>
          </cell>
          <cell r="E484" t="str">
            <v>UN</v>
          </cell>
        </row>
        <row r="485">
          <cell r="A485">
            <v>4096</v>
          </cell>
          <cell r="B485" t="str">
            <v>SINAPI</v>
          </cell>
          <cell r="C485" t="str">
            <v>MOTORISTA OPERADOR DE CAMINHAO COM MUNCK</v>
          </cell>
          <cell r="D485">
            <v>17.649999999999999</v>
          </cell>
          <cell r="E485" t="str">
            <v>H</v>
          </cell>
        </row>
        <row r="486">
          <cell r="A486">
            <v>3659</v>
          </cell>
          <cell r="B486" t="str">
            <v>SINAPI</v>
          </cell>
          <cell r="C486" t="str">
            <v>JUNCAO SIMPLES, PVC, DN 100 X 50 MM, SERIE NORMAL PARA ESGOTO PREDIAL</v>
          </cell>
          <cell r="D486">
            <v>14.33</v>
          </cell>
          <cell r="E486" t="str">
            <v>UN</v>
          </cell>
        </row>
        <row r="487">
          <cell r="A487">
            <v>43462</v>
          </cell>
          <cell r="B487" t="str">
            <v>SINAPI</v>
          </cell>
          <cell r="C487" t="str">
            <v>FERRAMENTAS - FAMILIA ENGENHEIRO CIVIL - HORISTA (ENCARGOS COMPLEMENTARES - COLETADO CAIXA)</v>
          </cell>
          <cell r="D487">
            <v>0.01</v>
          </cell>
          <cell r="E487" t="str">
            <v>H</v>
          </cell>
        </row>
        <row r="488">
          <cell r="A488">
            <v>3503</v>
          </cell>
          <cell r="B488" t="str">
            <v>SINAPI</v>
          </cell>
          <cell r="C488" t="str">
            <v>JOELHO, PVC SOLDAVEL, 45 GRAUS, 50 MM, PARA AGUA FRIA PREDIAL</v>
          </cell>
          <cell r="D488">
            <v>7.41</v>
          </cell>
          <cell r="E488" t="str">
            <v>UN</v>
          </cell>
        </row>
        <row r="489">
          <cell r="A489">
            <v>4257</v>
          </cell>
          <cell r="B489" t="str">
            <v>SINAPI</v>
          </cell>
          <cell r="C489" t="str">
            <v>OPERADOR DE MARTELETE OU MARTELETEIRO</v>
          </cell>
          <cell r="D489">
            <v>15.97</v>
          </cell>
          <cell r="E489" t="str">
            <v>H</v>
          </cell>
        </row>
        <row r="490">
          <cell r="A490">
            <v>13458</v>
          </cell>
          <cell r="B490" t="str">
            <v>SINAPI</v>
          </cell>
          <cell r="C490" t="str">
            <v>COMPACTADOR DE SOLOS DE PERCURSAO (SOQUETE) COM MOTOR A GASOLINA 4 TEMPOS DE 4 HP (4 CV)</v>
          </cell>
          <cell r="D490">
            <v>12880.76</v>
          </cell>
          <cell r="E490" t="str">
            <v>UN</v>
          </cell>
        </row>
        <row r="491">
          <cell r="A491">
            <v>3519</v>
          </cell>
          <cell r="B491" t="str">
            <v>SINAPI</v>
          </cell>
          <cell r="C491" t="str">
            <v>JOELHO PVC, SOLDAVEL, PB, 45 GRAUS, DN 75 MM, PARA ESGOTO PREDIAL</v>
          </cell>
          <cell r="D491">
            <v>6.54</v>
          </cell>
          <cell r="E491" t="str">
            <v>UN</v>
          </cell>
        </row>
        <row r="492">
          <cell r="A492">
            <v>3863</v>
          </cell>
          <cell r="B492" t="str">
            <v>SINAPI</v>
          </cell>
          <cell r="C492" t="str">
            <v>LUVA PVC SOLDAVEL, 50 MM, PARA AGUA FRIA PREDIAL</v>
          </cell>
          <cell r="D492">
            <v>4.62</v>
          </cell>
          <cell r="E492" t="str">
            <v>UN</v>
          </cell>
        </row>
        <row r="493">
          <cell r="A493">
            <v>3146</v>
          </cell>
          <cell r="B493" t="str">
            <v>SINAPI</v>
          </cell>
          <cell r="C493" t="str">
            <v>FITA VEDA ROSCA EM ROLOS DE 18 MM X 10 M (L X C)</v>
          </cell>
          <cell r="D493">
            <v>3.6</v>
          </cell>
          <cell r="E493" t="str">
            <v>UN</v>
          </cell>
        </row>
        <row r="494">
          <cell r="A494">
            <v>7129</v>
          </cell>
          <cell r="B494" t="str">
            <v>SINAPI</v>
          </cell>
          <cell r="C494" t="str">
            <v>TE DE REDUCAO, PVC, SOLDAVEL, 90 GRAUS, 50 MM X 25 MM, PARA AGUA FRIA PREDIAL</v>
          </cell>
          <cell r="D494">
            <v>8.98</v>
          </cell>
          <cell r="E494" t="str">
            <v>UN</v>
          </cell>
        </row>
        <row r="495">
          <cell r="A495">
            <v>3363</v>
          </cell>
          <cell r="B495" t="str">
            <v>SINAPI</v>
          </cell>
          <cell r="C495" t="str">
            <v>GUINDAUTO HIDRAULICO, CAPACIDADE MAXIMA DE CARGA 6200 KG, MOMENTO MAXIMO DE CARGA 11,7 TM , ALCANCE MAXIMO HORIZONTAL  9,70 M, PARA MONTAGEM SOBRE CHASSI DE CAMINHAO PBT MINIMO 13000 KG (INCLUI MONTAGEM, NAO INCLUI CAMINHAO)</v>
          </cell>
          <cell r="D495">
            <v>91450</v>
          </cell>
          <cell r="E495" t="str">
            <v>UN</v>
          </cell>
        </row>
        <row r="496">
          <cell r="A496">
            <v>5104</v>
          </cell>
          <cell r="B496" t="str">
            <v>SINAPI</v>
          </cell>
          <cell r="C496" t="str">
            <v>REBITE DE ALUMINIO VAZADO DE REPUXO, 3,2 X 8 MM (1KG = 1025 UNIDADES)</v>
          </cell>
          <cell r="D496">
            <v>62</v>
          </cell>
          <cell r="E496" t="str">
            <v>KG</v>
          </cell>
        </row>
        <row r="497">
          <cell r="A497">
            <v>3906</v>
          </cell>
          <cell r="B497" t="str">
            <v>SINAPI</v>
          </cell>
          <cell r="C497" t="str">
            <v>LUVA SOLDAVEL COM ROSCA, PVC, 25 MM X 3/4", PARA AGUA FRIA PREDIAL</v>
          </cell>
          <cell r="D497">
            <v>1.63</v>
          </cell>
          <cell r="E497" t="str">
            <v>UN</v>
          </cell>
        </row>
        <row r="498">
          <cell r="A498">
            <v>20085</v>
          </cell>
          <cell r="B498" t="str">
            <v>SINAPI</v>
          </cell>
          <cell r="C498" t="str">
            <v>ANEL BORRACHA, DN 50 MM, PARA TUBO SERIE REFORCADA ESGOTO PREDIAL</v>
          </cell>
          <cell r="D498">
            <v>1.46</v>
          </cell>
          <cell r="E498" t="str">
            <v>UN</v>
          </cell>
        </row>
        <row r="499">
          <cell r="A499">
            <v>37747</v>
          </cell>
          <cell r="B499" t="str">
            <v>SINAPI</v>
          </cell>
          <cell r="C499" t="str">
            <v>CAMINHAO TRUCADO, PESO BRUTO TOTAL 23000 KG, CARGA UTIL MAXIMA 15935 KG, DISTANCIA ENTRE EIXOS 4,80 M, POTENCIA 230 CV (INCLUI CABINE E CHASSI, NAO INCLUI CARROCERIA)</v>
          </cell>
          <cell r="D499">
            <v>382124.32</v>
          </cell>
          <cell r="E499" t="str">
            <v>UN</v>
          </cell>
        </row>
        <row r="500">
          <cell r="A500">
            <v>12295</v>
          </cell>
          <cell r="B500" t="str">
            <v>SINAPI</v>
          </cell>
          <cell r="C500" t="str">
            <v>SOQUETE DE BAQUELITE BASE E27, PARA LAMPADAS</v>
          </cell>
          <cell r="D500">
            <v>2.2999999999999998</v>
          </cell>
          <cell r="E500" t="str">
            <v>UN</v>
          </cell>
        </row>
        <row r="501">
          <cell r="A501">
            <v>112</v>
          </cell>
          <cell r="B501" t="str">
            <v>SINAPI</v>
          </cell>
          <cell r="C501" t="str">
            <v>ADAPTADOR PVC SOLDAVEL CURTO COM BOLSA E ROSCA, 50 MM X1 1/2", PARA AGUA FRIA</v>
          </cell>
          <cell r="D501">
            <v>4.4400000000000004</v>
          </cell>
          <cell r="E501" t="str">
            <v>UN</v>
          </cell>
        </row>
        <row r="502">
          <cell r="A502">
            <v>1380</v>
          </cell>
          <cell r="B502" t="str">
            <v>SINAPI</v>
          </cell>
          <cell r="C502" t="str">
            <v>CIMENTO BRANCO</v>
          </cell>
          <cell r="D502">
            <v>2.23</v>
          </cell>
          <cell r="E502" t="str">
            <v>KG</v>
          </cell>
        </row>
        <row r="503">
          <cell r="A503">
            <v>11055</v>
          </cell>
          <cell r="B503" t="str">
            <v>SINAPI</v>
          </cell>
          <cell r="C503" t="str">
            <v>PARAFUSO ROSCA SOBERBA ZINCADO CABECA CHATA FENDA SIMPLES 3,5 X 25 MM (1 ")</v>
          </cell>
          <cell r="D503">
            <v>0.04</v>
          </cell>
          <cell r="E503" t="str">
            <v>UN</v>
          </cell>
        </row>
        <row r="504">
          <cell r="A504">
            <v>1879</v>
          </cell>
          <cell r="B504" t="str">
            <v>SINAPI</v>
          </cell>
          <cell r="C504" t="str">
            <v>CURVA 90 GRAUS, LONGA, DE PVC RIGIDO ROSCAVEL, DE 3/4", PARA ELETRODUTO</v>
          </cell>
          <cell r="D504">
            <v>2.64</v>
          </cell>
          <cell r="E504" t="str">
            <v>UN</v>
          </cell>
        </row>
        <row r="505">
          <cell r="A505">
            <v>1891</v>
          </cell>
          <cell r="B505" t="str">
            <v>SINAPI</v>
          </cell>
          <cell r="C505" t="str">
            <v>LUVA EM PVC RIGIDO ROSCAVEL, DE 3/4", PARA ELETRODUTO</v>
          </cell>
          <cell r="D505">
            <v>1.1399999999999999</v>
          </cell>
          <cell r="E505" t="str">
            <v>UN</v>
          </cell>
        </row>
        <row r="506">
          <cell r="A506">
            <v>4093</v>
          </cell>
          <cell r="B506" t="str">
            <v>SINAPI</v>
          </cell>
          <cell r="C506" t="str">
            <v>MOTORISTA DE CAMINHAO</v>
          </cell>
          <cell r="D506">
            <v>15.31</v>
          </cell>
          <cell r="E506" t="str">
            <v>H</v>
          </cell>
        </row>
        <row r="507">
          <cell r="A507">
            <v>1951</v>
          </cell>
          <cell r="B507" t="str">
            <v>SINAPI</v>
          </cell>
          <cell r="C507" t="str">
            <v>CURVA PVC CURTA 90 GRAUS, DN 75 MM, PARA ESGOTO PREDIAL</v>
          </cell>
          <cell r="D507">
            <v>16.86</v>
          </cell>
          <cell r="E507" t="str">
            <v>UN</v>
          </cell>
        </row>
        <row r="508">
          <cell r="A508">
            <v>1901</v>
          </cell>
          <cell r="B508" t="str">
            <v>SINAPI</v>
          </cell>
          <cell r="C508" t="str">
            <v>LUVA EM PVC RIGIDO ROSCAVEL, DE 1/2", PARA ELETRODUTO</v>
          </cell>
          <cell r="D508">
            <v>0.77</v>
          </cell>
          <cell r="E508" t="str">
            <v>UN</v>
          </cell>
        </row>
        <row r="509">
          <cell r="A509">
            <v>41898</v>
          </cell>
          <cell r="B509" t="str">
            <v>SINAPI</v>
          </cell>
          <cell r="C509" t="str">
            <v>MARTELO DEMOLIDOR PNEUMATICO MANUAL, PESO  DE 28 KG, COM SILENCIADOR</v>
          </cell>
          <cell r="D509">
            <v>18771.490000000002</v>
          </cell>
          <cell r="E509" t="str">
            <v>UN</v>
          </cell>
        </row>
        <row r="510">
          <cell r="A510">
            <v>3148</v>
          </cell>
          <cell r="B510" t="str">
            <v>SINAPI</v>
          </cell>
          <cell r="C510" t="str">
            <v>FITA VEDA ROSCA EM ROLOS DE 18 MM X 50 M (L X C)</v>
          </cell>
          <cell r="D510">
            <v>13.27</v>
          </cell>
          <cell r="E510" t="str">
            <v>UN</v>
          </cell>
        </row>
        <row r="511">
          <cell r="A511">
            <v>5069</v>
          </cell>
          <cell r="B511" t="str">
            <v>SINAPI</v>
          </cell>
          <cell r="C511" t="str">
            <v>PREGO DE ACO POLIDO COM CABECA 17 X 27 (2 1/2 X 11)</v>
          </cell>
          <cell r="D511">
            <v>18.920000000000002</v>
          </cell>
          <cell r="E511" t="str">
            <v>KG</v>
          </cell>
        </row>
        <row r="512">
          <cell r="A512">
            <v>37736</v>
          </cell>
          <cell r="B512" t="str">
            <v>SINAPI</v>
          </cell>
          <cell r="C512" t="str">
            <v>TANQUE DE ACO CARBONO NAO REVESTIDO, PARA TRANSPORTE DE AGUA COM CAPACIDADE DE 10 M3, COM BOMBA CENTRIFUGA POR TOMADA DE FORCA, VAZAO MAXIMA *75* M3/H (INCLUI MONTAGEM, NAO INCLUI CAMINHAO)</v>
          </cell>
          <cell r="D512">
            <v>72850</v>
          </cell>
          <cell r="E512" t="str">
            <v>UN</v>
          </cell>
        </row>
        <row r="513">
          <cell r="A513">
            <v>37544</v>
          </cell>
          <cell r="B513" t="str">
            <v>SINAPI</v>
          </cell>
          <cell r="C513" t="str">
            <v>MISTURADOR DE ARGAMASSA, EIXO HORIZONTAL, CAPACIDADE DE MISTURA 300 KG, MOTOR ELETRICO TRIFASICO 220/380 V, POTENCIA 5 CV</v>
          </cell>
          <cell r="D513">
            <v>14180.09</v>
          </cell>
          <cell r="E513" t="str">
            <v>UN</v>
          </cell>
        </row>
        <row r="514">
          <cell r="A514" t="str">
            <v xml:space="preserve"> I9043 </v>
          </cell>
          <cell r="B514" t="str">
            <v>SEINFRA</v>
          </cell>
          <cell r="C514" t="str">
            <v>PAINEL NYLOFOR 2,03M x 2,5M (A X L) - MALHA 5 x 20 CM - FIO 4,30MM, REVESTIDO EM POLIESTER POR PROCESSO DE PINTURA ELETROSTÁTICA, NAS CORES VERDE OU BRANCA</v>
          </cell>
          <cell r="D514">
            <v>380.5</v>
          </cell>
          <cell r="E514" t="str">
            <v>UN</v>
          </cell>
        </row>
        <row r="515">
          <cell r="A515" t="str">
            <v xml:space="preserve"> I7377 </v>
          </cell>
          <cell r="B515" t="str">
            <v>SEINFRA</v>
          </cell>
          <cell r="C515" t="str">
            <v>CARTUCHO DE SOLDA EXOTÉRMICA N.º 90</v>
          </cell>
          <cell r="D515">
            <v>23.85</v>
          </cell>
          <cell r="E515" t="str">
            <v>UN</v>
          </cell>
        </row>
        <row r="516">
          <cell r="A516" t="str">
            <v xml:space="preserve"> I9046 </v>
          </cell>
          <cell r="B516" t="str">
            <v>SEINFRA</v>
          </cell>
          <cell r="C516" t="str">
            <v>POSTE 40 x 60 MM, PINTURA ELETROSTÁTICA EM POLIESTER, NAS CORES VERDE OU BRANCA ( H=2,50M - COM TAMPA) CHUMBADO</v>
          </cell>
          <cell r="D516">
            <v>85</v>
          </cell>
          <cell r="E516" t="str">
            <v>UN</v>
          </cell>
        </row>
        <row r="517">
          <cell r="A517" t="str">
            <v xml:space="preserve"> I9049 </v>
          </cell>
          <cell r="B517" t="str">
            <v>SEINFRA</v>
          </cell>
          <cell r="C517" t="str">
            <v>SERVIÇO - COLOCAÇÃO E MONTAGEM DE CERCA/GRADIL NYLOFOR</v>
          </cell>
          <cell r="D517">
            <v>15</v>
          </cell>
          <cell r="E517" t="str">
            <v>m²</v>
          </cell>
        </row>
        <row r="518">
          <cell r="A518" t="str">
            <v xml:space="preserve"> I7379 </v>
          </cell>
          <cell r="B518" t="str">
            <v>SEINFRA</v>
          </cell>
          <cell r="C518" t="str">
            <v>MOLDE P/ SOLDA TIPO "T" ATÉ 35mm²</v>
          </cell>
          <cell r="D518">
            <v>176.58</v>
          </cell>
          <cell r="E518" t="str">
            <v>UN</v>
          </cell>
        </row>
        <row r="519">
          <cell r="A519" t="str">
            <v xml:space="preserve"> I2173 </v>
          </cell>
          <cell r="B519" t="str">
            <v>SEINFRA</v>
          </cell>
          <cell r="C519" t="str">
            <v>TUBO AÇO GALVANIZADO DE 80MM (3')</v>
          </cell>
          <cell r="D519">
            <v>57.08</v>
          </cell>
          <cell r="E519" t="str">
            <v>M</v>
          </cell>
        </row>
        <row r="520">
          <cell r="A520" t="str">
            <v xml:space="preserve"> I2172 </v>
          </cell>
          <cell r="B520" t="str">
            <v>SEINFRA</v>
          </cell>
          <cell r="C520" t="str">
            <v>TUBO AÇO GALVANIZADO DE 65MM (2 1/2')</v>
          </cell>
          <cell r="D520">
            <v>49.28</v>
          </cell>
          <cell r="E520" t="str">
            <v>M</v>
          </cell>
        </row>
        <row r="521">
          <cell r="A521" t="str">
            <v xml:space="preserve"> I9048 </v>
          </cell>
          <cell r="B521" t="str">
            <v>SEINFRA</v>
          </cell>
          <cell r="C521" t="str">
            <v>FIXADOR POLIAMIDA PARA POSTE, NAS CORES VERDE OU BRANCA</v>
          </cell>
          <cell r="D521">
            <v>5</v>
          </cell>
          <cell r="E521" t="str">
            <v>UN</v>
          </cell>
        </row>
        <row r="522">
          <cell r="A522" t="str">
            <v xml:space="preserve"> I7378 </v>
          </cell>
          <cell r="B522" t="str">
            <v>SEINFRA</v>
          </cell>
          <cell r="C522" t="str">
            <v>IGNEX - PALITO IGNITOR PARA SOLDA EXOTÉRMICA</v>
          </cell>
          <cell r="D522">
            <v>3.41</v>
          </cell>
          <cell r="E522" t="str">
            <v>UN</v>
          </cell>
        </row>
        <row r="523">
          <cell r="A523" t="str">
            <v xml:space="preserve"> I1332 </v>
          </cell>
          <cell r="B523" t="str">
            <v>SEINFRA</v>
          </cell>
          <cell r="C523" t="str">
            <v>LADRILHO HIDRAULICO DE UMA COR</v>
          </cell>
          <cell r="D523">
            <v>45.25</v>
          </cell>
          <cell r="E523" t="str">
            <v>m²</v>
          </cell>
        </row>
        <row r="524">
          <cell r="A524" t="str">
            <v xml:space="preserve"> I0163 </v>
          </cell>
          <cell r="B524" t="str">
            <v>SEINFRA</v>
          </cell>
          <cell r="C524" t="str">
            <v>AÇO CA-50</v>
          </cell>
          <cell r="D524">
            <v>4.4400000000000004</v>
          </cell>
          <cell r="E524" t="str">
            <v>KG</v>
          </cell>
        </row>
        <row r="525">
          <cell r="A525" t="str">
            <v xml:space="preserve"> I1328 </v>
          </cell>
          <cell r="B525" t="str">
            <v>SEINFRA</v>
          </cell>
          <cell r="C525" t="str">
            <v>LADRILHISTA</v>
          </cell>
          <cell r="D525">
            <v>17.829999999999998</v>
          </cell>
          <cell r="E525" t="str">
            <v>H</v>
          </cell>
        </row>
        <row r="526">
          <cell r="A526" t="str">
            <v xml:space="preserve"> I0526 </v>
          </cell>
          <cell r="B526" t="str">
            <v>SEINFRA</v>
          </cell>
          <cell r="C526" t="str">
            <v>CHAPA COMPENSADO PLASTIFICADO 12MM (1.22 X 2.44M)</v>
          </cell>
          <cell r="D526">
            <v>21.26</v>
          </cell>
          <cell r="E526" t="str">
            <v>m²</v>
          </cell>
        </row>
        <row r="527">
          <cell r="A527" t="str">
            <v xml:space="preserve"> I0498 </v>
          </cell>
          <cell r="B527" t="str">
            <v>SEINFRA</v>
          </cell>
          <cell r="C527" t="str">
            <v>CARPINTEIRO</v>
          </cell>
          <cell r="D527">
            <v>17.600000000000001</v>
          </cell>
          <cell r="E527" t="str">
            <v>H</v>
          </cell>
        </row>
        <row r="528">
          <cell r="A528" t="str">
            <v xml:space="preserve"> I0805 </v>
          </cell>
          <cell r="B528" t="str">
            <v>SEINFRA</v>
          </cell>
          <cell r="C528" t="str">
            <v>CIMENTO PORTLAND</v>
          </cell>
          <cell r="D528">
            <v>0.46</v>
          </cell>
          <cell r="E528" t="str">
            <v>KG</v>
          </cell>
        </row>
        <row r="529">
          <cell r="A529" t="str">
            <v xml:space="preserve"> I0041 </v>
          </cell>
          <cell r="B529" t="str">
            <v>SEINFRA</v>
          </cell>
          <cell r="C529" t="str">
            <v>AJUDANTE DE CARPINTEIRO</v>
          </cell>
          <cell r="D529">
            <v>14.85</v>
          </cell>
          <cell r="E529" t="str">
            <v>H</v>
          </cell>
        </row>
        <row r="530">
          <cell r="A530" t="str">
            <v xml:space="preserve"> I0121 </v>
          </cell>
          <cell r="B530" t="str">
            <v>SEINFRA</v>
          </cell>
          <cell r="C530" t="str">
            <v>ARMADOR/FERREIRO</v>
          </cell>
          <cell r="D530">
            <v>17.7</v>
          </cell>
          <cell r="E530" t="str">
            <v>H</v>
          </cell>
        </row>
        <row r="531">
          <cell r="A531" t="str">
            <v xml:space="preserve"> I2391 </v>
          </cell>
          <cell r="B531" t="str">
            <v>SEINFRA</v>
          </cell>
          <cell r="C531" t="str">
            <v>PEDREIRO</v>
          </cell>
          <cell r="D531">
            <v>17.79</v>
          </cell>
          <cell r="E531" t="str">
            <v>H</v>
          </cell>
        </row>
        <row r="532">
          <cell r="A532" t="str">
            <v xml:space="preserve"> I0040 </v>
          </cell>
          <cell r="B532" t="str">
            <v>SEINFRA</v>
          </cell>
          <cell r="C532" t="str">
            <v>AJUDANTE DE ARMADOR/FERREIRO</v>
          </cell>
          <cell r="D532">
            <v>14.52</v>
          </cell>
          <cell r="E532" t="str">
            <v>H</v>
          </cell>
        </row>
        <row r="533">
          <cell r="A533" t="str">
            <v xml:space="preserve"> I0108 </v>
          </cell>
          <cell r="B533" t="str">
            <v>SEINFRA</v>
          </cell>
          <cell r="C533" t="str">
            <v>AREIA GROSSA</v>
          </cell>
          <cell r="D533">
            <v>55</v>
          </cell>
          <cell r="E533" t="str">
            <v>m³</v>
          </cell>
        </row>
        <row r="534">
          <cell r="A534" t="str">
            <v xml:space="preserve"> I1605 </v>
          </cell>
          <cell r="B534" t="str">
            <v>SEINFRA</v>
          </cell>
          <cell r="C534" t="str">
            <v>PEDRISCO</v>
          </cell>
          <cell r="D534">
            <v>69.75</v>
          </cell>
          <cell r="E534" t="str">
            <v>m³</v>
          </cell>
        </row>
        <row r="535">
          <cell r="A535" t="str">
            <v xml:space="preserve"> I1100 </v>
          </cell>
          <cell r="B535" t="str">
            <v>SEINFRA</v>
          </cell>
          <cell r="C535" t="str">
            <v>ESMALTE SINTETICO</v>
          </cell>
          <cell r="D535">
            <v>21.46</v>
          </cell>
          <cell r="E535" t="str">
            <v>L</v>
          </cell>
        </row>
        <row r="536">
          <cell r="A536" t="str">
            <v xml:space="preserve"> I2293 </v>
          </cell>
          <cell r="B536" t="str">
            <v>SEINFRA</v>
          </cell>
          <cell r="C536" t="str">
            <v>ZARCÃO</v>
          </cell>
          <cell r="D536">
            <v>20.34</v>
          </cell>
          <cell r="E536" t="str">
            <v>L</v>
          </cell>
        </row>
        <row r="537">
          <cell r="A537" t="str">
            <v xml:space="preserve"> I0965 </v>
          </cell>
          <cell r="B537" t="str">
            <v>SEINFRA</v>
          </cell>
          <cell r="C537" t="str">
            <v>DESMOLDANTE PARA FORMAS</v>
          </cell>
          <cell r="D537">
            <v>8.3000000000000007</v>
          </cell>
          <cell r="E537" t="str">
            <v>L</v>
          </cell>
        </row>
        <row r="538">
          <cell r="A538" t="str">
            <v xml:space="preserve"> I1061 </v>
          </cell>
          <cell r="B538" t="str">
            <v>SEINFRA</v>
          </cell>
          <cell r="C538" t="str">
            <v>ELETRODOS</v>
          </cell>
          <cell r="D538">
            <v>16.5</v>
          </cell>
          <cell r="E538" t="str">
            <v>KG</v>
          </cell>
        </row>
        <row r="539">
          <cell r="A539" t="str">
            <v xml:space="preserve"> I0280 </v>
          </cell>
          <cell r="B539" t="str">
            <v>SEINFRA</v>
          </cell>
          <cell r="C539" t="str">
            <v>BRITA</v>
          </cell>
          <cell r="D539">
            <v>76.75</v>
          </cell>
          <cell r="E539" t="str">
            <v>m³</v>
          </cell>
        </row>
        <row r="540">
          <cell r="A540" t="str">
            <v xml:space="preserve"> I1846 </v>
          </cell>
          <cell r="B540" t="str">
            <v>SEINFRA</v>
          </cell>
          <cell r="C540" t="str">
            <v>SARRAFO DE 1"X4"</v>
          </cell>
          <cell r="D540">
            <v>4.74</v>
          </cell>
          <cell r="E540" t="str">
            <v>M</v>
          </cell>
        </row>
        <row r="541">
          <cell r="A541" t="str">
            <v xml:space="preserve"> I0441 </v>
          </cell>
          <cell r="B541" t="str">
            <v>SEINFRA</v>
          </cell>
          <cell r="C541" t="str">
            <v>CAL HIDRATADA</v>
          </cell>
          <cell r="D541">
            <v>1.1000000000000001</v>
          </cell>
          <cell r="E541" t="str">
            <v>KG</v>
          </cell>
        </row>
        <row r="542">
          <cell r="A542" t="str">
            <v xml:space="preserve"> I0103 </v>
          </cell>
          <cell r="B542" t="str">
            <v>SEINFRA</v>
          </cell>
          <cell r="C542" t="str">
            <v>ARAME RECOZIDO N.18 BWG</v>
          </cell>
          <cell r="D542">
            <v>11.5</v>
          </cell>
          <cell r="E542" t="str">
            <v>KG</v>
          </cell>
        </row>
        <row r="543">
          <cell r="A543" t="str">
            <v xml:space="preserve"> I1728 </v>
          </cell>
          <cell r="B543" t="str">
            <v>SEINFRA</v>
          </cell>
          <cell r="C543" t="str">
            <v>PREGO 18X27 (2 1/2 X 10)</v>
          </cell>
          <cell r="D543">
            <v>11.26</v>
          </cell>
          <cell r="E543" t="str">
            <v>KG</v>
          </cell>
        </row>
        <row r="544">
          <cell r="A544" t="str">
            <v xml:space="preserve"> I1346 </v>
          </cell>
          <cell r="B544" t="str">
            <v>SEINFRA</v>
          </cell>
          <cell r="C544" t="str">
            <v>LIXA PARA FERRO</v>
          </cell>
          <cell r="D544">
            <v>1.32</v>
          </cell>
          <cell r="E544" t="str">
            <v>UN</v>
          </cell>
        </row>
        <row r="545">
          <cell r="A545" t="str">
            <v xml:space="preserve"> I0749 </v>
          </cell>
          <cell r="B545" t="str">
            <v>SEINFRA</v>
          </cell>
          <cell r="C545" t="str">
            <v>MÁQUINA DE SOLDA (CHP)</v>
          </cell>
          <cell r="D545">
            <v>0.05</v>
          </cell>
          <cell r="E545" t="str">
            <v>H</v>
          </cell>
        </row>
        <row r="546">
          <cell r="A546">
            <v>11064</v>
          </cell>
          <cell r="B546" t="str">
            <v>ORSE</v>
          </cell>
          <cell r="C546" t="str">
            <v>FORNECIMENTO E INSTALAÇÃO DE CATRACAS ELETRÔNICAS, COM LEITOR DE PROXIMIDADE, DA PRIME OU SIMILAR, INCLUSIVE FRETE, TREINAMENTO, SOFTWARE, CARTÕES DE
PROXIMIDADE E COFRE COLETOR</v>
          </cell>
          <cell r="D546">
            <v>20706.060000000001</v>
          </cell>
          <cell r="E546" t="str">
            <v>un</v>
          </cell>
        </row>
        <row r="547">
          <cell r="A547">
            <v>12424</v>
          </cell>
          <cell r="B547" t="str">
            <v>ORSE</v>
          </cell>
          <cell r="C547" t="str">
            <v>Brise metálico de alumínio, ref. B57, branco nieve 7000, da Hunter Douglas ou similar (material e mão de obra)</v>
          </cell>
          <cell r="D547">
            <v>360</v>
          </cell>
          <cell r="E547" t="str">
            <v>m²</v>
          </cell>
        </row>
        <row r="548">
          <cell r="A548">
            <v>7863</v>
          </cell>
          <cell r="B548" t="str">
            <v>ORSE</v>
          </cell>
          <cell r="C548" t="str">
            <v>Haste de aterramento galvanizada a fogo 3/8" x 3,45m (RE-BAR) TEL-760</v>
          </cell>
          <cell r="D548">
            <v>33.35</v>
          </cell>
          <cell r="E548" t="str">
            <v>un</v>
          </cell>
        </row>
        <row r="549">
          <cell r="A549">
            <v>1366</v>
          </cell>
          <cell r="B549" t="str">
            <v>ORSE</v>
          </cell>
          <cell r="C549" t="str">
            <v>Luminária fluorescente embutir com aletas 2 x 20 w (tecnolux - ref.fle 6440/216 ou similar)</v>
          </cell>
          <cell r="D549">
            <v>86.008167639224737</v>
          </cell>
          <cell r="E549" t="str">
            <v>un</v>
          </cell>
        </row>
        <row r="550">
          <cell r="A550">
            <v>11379</v>
          </cell>
          <cell r="B550" t="str">
            <v>ORSE</v>
          </cell>
          <cell r="C550" t="str">
            <v>Conector em latão tipo minigar para cabos 16 - 50 mm² (SPDA)</v>
          </cell>
          <cell r="D550">
            <v>18.428441935483875</v>
          </cell>
          <cell r="E550" t="str">
            <v>un</v>
          </cell>
        </row>
        <row r="551">
          <cell r="A551">
            <v>4974</v>
          </cell>
          <cell r="B551" t="str">
            <v>ORSE</v>
          </cell>
          <cell r="C551" t="str">
            <v>Revestimento em alumínio tipo Alucobond, e=0,3mm, em estrutura metálica auxiliar de perfil "U" 2", com fornecimento e montagem,  inclusive pintura Kaynar 500 com seis camadas</v>
          </cell>
          <cell r="D551">
            <v>412.94</v>
          </cell>
          <cell r="E551" t="str">
            <v>m²</v>
          </cell>
        </row>
        <row r="552">
          <cell r="A552">
            <v>81</v>
          </cell>
          <cell r="B552" t="str">
            <v>ORSE</v>
          </cell>
          <cell r="C552" t="str">
            <v>Aço ca-50   6,3 a 12,5 mm</v>
          </cell>
          <cell r="D552">
            <v>10.039999999999999</v>
          </cell>
          <cell r="E552" t="str">
            <v>kg</v>
          </cell>
        </row>
        <row r="553">
          <cell r="A553">
            <v>7962</v>
          </cell>
          <cell r="B553" t="str">
            <v>ORSE</v>
          </cell>
          <cell r="C553" t="str">
            <v>Locação de caixa coletora de entulho capacidade 5 m³ (Local: Aracaju)</v>
          </cell>
          <cell r="D553">
            <v>109.07</v>
          </cell>
          <cell r="E553" t="str">
            <v>un</v>
          </cell>
        </row>
        <row r="554">
          <cell r="A554">
            <v>12113</v>
          </cell>
          <cell r="B554" t="str">
            <v>ORSE</v>
          </cell>
          <cell r="C554" t="str">
            <v>Modulo para tomada rj-45 cat.6</v>
          </cell>
          <cell r="D554">
            <v>35.5</v>
          </cell>
          <cell r="E554" t="str">
            <v>un</v>
          </cell>
        </row>
        <row r="555">
          <cell r="A555">
            <v>9951</v>
          </cell>
          <cell r="B555" t="str">
            <v>ORSE</v>
          </cell>
          <cell r="C555" t="str">
            <v>Luminária tipo balizador para ambiente aberto, corpo em alumínio pintado, difusor em vidro plano fosco, ref. F-5023/M da Projeto ou similar</v>
          </cell>
          <cell r="D555">
            <v>169.85</v>
          </cell>
          <cell r="E555" t="str">
            <v>un</v>
          </cell>
        </row>
        <row r="556">
          <cell r="A556">
            <v>4133</v>
          </cell>
          <cell r="B556" t="str">
            <v>ORSE</v>
          </cell>
          <cell r="C556" t="str">
            <v>INSTALAÇÃO DE CONDICIONADOR DE AR TIPO SPLIT HIGH WALL, 9000 BTU - CONTEMPLA A MÃO DE OBRA, SUPORTE E
TUBULAÇÃO</v>
          </cell>
          <cell r="D556">
            <v>451.98</v>
          </cell>
          <cell r="E556" t="str">
            <v>un</v>
          </cell>
        </row>
        <row r="557">
          <cell r="A557">
            <v>12965</v>
          </cell>
          <cell r="B557" t="str">
            <v>ORSE</v>
          </cell>
          <cell r="C557" t="str">
            <v>Barra de apoio, reta, fixa, em aço inox, l=80cm, d=1 1/2" - Jackwal ou similar</v>
          </cell>
          <cell r="D557">
            <v>164.5</v>
          </cell>
          <cell r="E557" t="str">
            <v>un</v>
          </cell>
        </row>
        <row r="558">
          <cell r="A558">
            <v>158</v>
          </cell>
          <cell r="B558" t="str">
            <v>ORSE</v>
          </cell>
          <cell r="C558" t="str">
            <v>Almoço (Participação do empregador)</v>
          </cell>
          <cell r="D558">
            <v>10</v>
          </cell>
          <cell r="E558" t="str">
            <v>un</v>
          </cell>
        </row>
        <row r="559">
          <cell r="A559">
            <v>7538</v>
          </cell>
          <cell r="B559" t="str">
            <v>ORSE</v>
          </cell>
          <cell r="C559" t="str">
            <v>Quadro de comando para 2 bombas de recalques de 1/3 a 2 cv, trifásica, 220 volts, com chave seletora, acionamento manual/automático, relé de sobrecarga e contatora</v>
          </cell>
          <cell r="D559">
            <v>2542.46</v>
          </cell>
          <cell r="E559" t="str">
            <v>un</v>
          </cell>
        </row>
        <row r="560">
          <cell r="A560">
            <v>13247</v>
          </cell>
          <cell r="B560" t="str">
            <v>ORSE</v>
          </cell>
          <cell r="C560" t="str">
            <v>MESA DE SOM 8 CANAIS - USB, AUXILIAR - FORNECIMENTO E INSTALAÇÃO</v>
          </cell>
          <cell r="D560">
            <v>846.63</v>
          </cell>
          <cell r="E560" t="str">
            <v>un</v>
          </cell>
        </row>
        <row r="561">
          <cell r="A561">
            <v>1912</v>
          </cell>
          <cell r="B561" t="str">
            <v>ORSE</v>
          </cell>
          <cell r="C561" t="str">
            <v>Reator eletrônico fator de potência 0,95 p/ lâmpada fuorescente 2 x 20w</v>
          </cell>
          <cell r="D561">
            <v>17.5</v>
          </cell>
          <cell r="E561" t="str">
            <v>un</v>
          </cell>
        </row>
        <row r="562">
          <cell r="A562">
            <v>9832</v>
          </cell>
          <cell r="B562" t="str">
            <v>ORSE</v>
          </cell>
          <cell r="C562" t="str">
            <v>Ducha higiênica com registro, linha Link, ref. 1984.C.ACT. LNK, da DECA ou similar</v>
          </cell>
          <cell r="D562">
            <v>238.62</v>
          </cell>
          <cell r="E562" t="str">
            <v>un</v>
          </cell>
        </row>
        <row r="563">
          <cell r="A563">
            <v>7943</v>
          </cell>
          <cell r="B563" t="str">
            <v>ORSE</v>
          </cell>
          <cell r="C563" t="str">
            <v>Disjuntor bipolar DR 25 A, dispositivo residual diferencial, tipo AC, 30mA</v>
          </cell>
          <cell r="D563">
            <v>130.77000000000001</v>
          </cell>
          <cell r="E563" t="str">
            <v>un</v>
          </cell>
        </row>
        <row r="564">
          <cell r="A564">
            <v>1649</v>
          </cell>
          <cell r="B564" t="str">
            <v>ORSE</v>
          </cell>
          <cell r="C564" t="str">
            <v>No-break 110/220v 1.2 kva com 03 saídas 110v ac</v>
          </cell>
          <cell r="D564">
            <v>784.01</v>
          </cell>
          <cell r="E564" t="str">
            <v>un</v>
          </cell>
        </row>
        <row r="565">
          <cell r="A565">
            <v>3244</v>
          </cell>
          <cell r="B565" t="str">
            <v>ORSE</v>
          </cell>
          <cell r="C565" t="str">
            <v>Pára raio polimérico ZnO 127 V-10 KA</v>
          </cell>
          <cell r="D565">
            <v>451.98</v>
          </cell>
          <cell r="E565" t="str">
            <v>Un</v>
          </cell>
        </row>
        <row r="566">
          <cell r="A566">
            <v>6893</v>
          </cell>
          <cell r="B566" t="str">
            <v>ORSE</v>
          </cell>
          <cell r="C566" t="str">
            <v>Piso tátil direcional e/ou alerta, de borracha, dim 25x 25cm colorido - aplicado</v>
          </cell>
          <cell r="D566">
            <v>414.57</v>
          </cell>
          <cell r="E566" t="str">
            <v>m²</v>
          </cell>
        </row>
        <row r="567">
          <cell r="A567">
            <v>4134</v>
          </cell>
          <cell r="B567" t="str">
            <v>ORSE</v>
          </cell>
          <cell r="C567" t="str">
            <v>INSTALAÇÃO DE CONDICIONADOR DE AR TIPO SPLIT HIGH WALL,12000 BTU - CONTEMPLA A MÃO DE OBRA, SUPORTE E
TUBULAÇÃO</v>
          </cell>
          <cell r="D567">
            <v>502.2</v>
          </cell>
          <cell r="E567" t="str">
            <v>un</v>
          </cell>
        </row>
        <row r="568">
          <cell r="A568">
            <v>9225</v>
          </cell>
          <cell r="B568" t="str">
            <v>ORSE</v>
          </cell>
          <cell r="C568" t="str">
            <v>Dispositivo de proteção contra surto de tensão DPS 60KA - 275v (para-raio)</v>
          </cell>
          <cell r="D568">
            <v>105</v>
          </cell>
          <cell r="E568" t="str">
            <v>un</v>
          </cell>
        </row>
        <row r="569">
          <cell r="A569">
            <v>10065</v>
          </cell>
          <cell r="B569" t="str">
            <v>ORSE</v>
          </cell>
          <cell r="C569" t="str">
            <v>Disjuntor termomagnético tripolar 175 A com caixa moldada 10 kA</v>
          </cell>
          <cell r="D569">
            <v>945</v>
          </cell>
          <cell r="E569" t="str">
            <v>un</v>
          </cell>
        </row>
        <row r="570">
          <cell r="A570">
            <v>11085</v>
          </cell>
          <cell r="B570" t="str">
            <v>ORSE</v>
          </cell>
          <cell r="C570" t="str">
            <v>Rack fechado tipo armário 19" x 36u x 670mm</v>
          </cell>
          <cell r="D570">
            <v>1886.36</v>
          </cell>
          <cell r="E570" t="str">
            <v>un</v>
          </cell>
        </row>
        <row r="571">
          <cell r="A571">
            <v>4875</v>
          </cell>
          <cell r="B571" t="str">
            <v>ORSE</v>
          </cell>
          <cell r="C571" t="str">
            <v>Letras aço inox 15 x 15cm</v>
          </cell>
          <cell r="D571">
            <v>75.17</v>
          </cell>
          <cell r="E571" t="str">
            <v>un</v>
          </cell>
        </row>
        <row r="572">
          <cell r="A572">
            <v>4876</v>
          </cell>
          <cell r="B572" t="str">
            <v>ORSE</v>
          </cell>
          <cell r="C572" t="str">
            <v>Letras aço inox 20 x 20cm</v>
          </cell>
          <cell r="D572">
            <v>79.22</v>
          </cell>
          <cell r="E572" t="str">
            <v>un</v>
          </cell>
        </row>
        <row r="573">
          <cell r="A573">
            <v>10369</v>
          </cell>
          <cell r="B573" t="str">
            <v>ORSE</v>
          </cell>
          <cell r="C573" t="str">
            <v>Escavação mecânica a trado Ø = 200 a 250mm para estaca escavada</v>
          </cell>
          <cell r="D573">
            <v>14.99</v>
          </cell>
          <cell r="E573" t="str">
            <v>m</v>
          </cell>
        </row>
        <row r="574">
          <cell r="A574">
            <v>10492</v>
          </cell>
          <cell r="B574" t="str">
            <v>ORSE</v>
          </cell>
          <cell r="C574" t="str">
            <v>Cesta Básica</v>
          </cell>
          <cell r="D574">
            <v>140</v>
          </cell>
          <cell r="E574" t="str">
            <v>un</v>
          </cell>
        </row>
        <row r="575">
          <cell r="A575">
            <v>11476</v>
          </cell>
          <cell r="B575" t="str">
            <v>ORSE</v>
          </cell>
          <cell r="C575" t="str">
            <v>Placa indicativa em acrílico e adesivo com sinalização para deficientes dim.: 12 x 30 cm</v>
          </cell>
          <cell r="D575">
            <v>43.67</v>
          </cell>
          <cell r="E575" t="str">
            <v>Un</v>
          </cell>
        </row>
        <row r="576">
          <cell r="A576">
            <v>2062</v>
          </cell>
          <cell r="B576" t="str">
            <v>ORSE</v>
          </cell>
          <cell r="C576" t="str">
            <v>Barra de apoio, reta, fixa, em aço inox, l=40cm, d=1 1/4" - Jackwal ou similar</v>
          </cell>
          <cell r="D576">
            <v>159.9</v>
          </cell>
          <cell r="E576" t="str">
            <v>un</v>
          </cell>
        </row>
        <row r="577">
          <cell r="A577">
            <v>2614</v>
          </cell>
          <cell r="B577" t="str">
            <v>ORSE</v>
          </cell>
          <cell r="C577" t="str">
            <v>Placa de inauguração em alumínio fundido medindo 0,60 x 0,80m</v>
          </cell>
          <cell r="D577">
            <v>1564.58</v>
          </cell>
          <cell r="E577" t="str">
            <v>un</v>
          </cell>
        </row>
        <row r="578">
          <cell r="A578">
            <v>1865</v>
          </cell>
          <cell r="B578" t="str">
            <v>ORSE</v>
          </cell>
          <cell r="C578" t="str">
            <v>Poste concreto duplo T (DT) 11/ 300</v>
          </cell>
          <cell r="D578">
            <v>1490</v>
          </cell>
          <cell r="E578" t="str">
            <v>un</v>
          </cell>
        </row>
        <row r="579">
          <cell r="A579">
            <v>859</v>
          </cell>
          <cell r="B579" t="str">
            <v>ORSE</v>
          </cell>
          <cell r="C579" t="str">
            <v>Eletrocalha metálica perfurada 150 x 50 x 3000 mm (ref. vl 3.01 ge valemam ou similar) Eletrocalha metálica perfurada 150 x 50 x 300 mm (ref. vl 3.01 ge valemam ou similar)</v>
          </cell>
          <cell r="D579">
            <v>22.330000000000005</v>
          </cell>
          <cell r="E579" t="str">
            <v>un</v>
          </cell>
        </row>
        <row r="580">
          <cell r="A580">
            <v>3283</v>
          </cell>
          <cell r="B580" t="str">
            <v>ORSE</v>
          </cell>
          <cell r="C580" t="str">
            <v>Cabo de cobre PP Cordplast 3 x 2,5 mm2, 450/750v</v>
          </cell>
          <cell r="D580">
            <v>8.65</v>
          </cell>
          <cell r="E580" t="str">
            <v>m</v>
          </cell>
        </row>
        <row r="581">
          <cell r="A581">
            <v>4144</v>
          </cell>
          <cell r="B581" t="str">
            <v>ORSE</v>
          </cell>
          <cell r="C581" t="str">
            <v>INSTALAÇÃO DE CONDICIONADOR DE AR TIPO SPLIT PISO-
TETO,48000 BTU - CONTEMPLA A MÃO DE OBRA, SUPORTE E TUBULAÇÃO</v>
          </cell>
          <cell r="D581">
            <v>703.08</v>
          </cell>
          <cell r="E581" t="str">
            <v>un</v>
          </cell>
        </row>
        <row r="582">
          <cell r="A582">
            <v>12617</v>
          </cell>
          <cell r="B582" t="str">
            <v>ORSE</v>
          </cell>
          <cell r="C582" t="str">
            <v>Cabo balanceado 2 x 0,30mm (para microfone)</v>
          </cell>
          <cell r="D582">
            <v>5.3</v>
          </cell>
          <cell r="E582" t="str">
            <v>m</v>
          </cell>
        </row>
        <row r="583">
          <cell r="A583">
            <v>481</v>
          </cell>
          <cell r="B583" t="str">
            <v>ORSE</v>
          </cell>
          <cell r="C583" t="str">
            <v>Caixa de passagem em alumínio 4" x 2"</v>
          </cell>
          <cell r="D583">
            <v>8.34</v>
          </cell>
          <cell r="E583" t="str">
            <v>un</v>
          </cell>
        </row>
        <row r="584">
          <cell r="A584">
            <v>12237</v>
          </cell>
          <cell r="B584" t="str">
            <v>ORSE</v>
          </cell>
          <cell r="C584" t="str">
            <v>Caixa para medição indireta p/ transformadores até 225 kva</v>
          </cell>
          <cell r="D584">
            <v>1202.0999999999999</v>
          </cell>
          <cell r="E584" t="str">
            <v>un</v>
          </cell>
        </row>
        <row r="585">
          <cell r="A585">
            <v>10761</v>
          </cell>
          <cell r="B585" t="str">
            <v>ORSE</v>
          </cell>
          <cell r="C585" t="str">
            <v>Refeição - café da manhã ( café com leite e dois pães com manteiga)</v>
          </cell>
          <cell r="D585">
            <v>4.5</v>
          </cell>
          <cell r="E585" t="str">
            <v>un</v>
          </cell>
        </row>
        <row r="586">
          <cell r="A586">
            <v>1776</v>
          </cell>
          <cell r="B586" t="str">
            <v>ORSE</v>
          </cell>
          <cell r="C586" t="str">
            <v>Placa de obra em chapa galvanizada 26</v>
          </cell>
          <cell r="D586">
            <v>258.27</v>
          </cell>
          <cell r="E586" t="str">
            <v>m²</v>
          </cell>
        </row>
        <row r="587">
          <cell r="A587">
            <v>9537</v>
          </cell>
          <cell r="B587" t="str">
            <v>ORSE</v>
          </cell>
          <cell r="C587" t="str">
            <v>LIMPEZA FINAL DA OBRA</v>
          </cell>
          <cell r="D587">
            <v>1.44</v>
          </cell>
          <cell r="E587" t="str">
            <v>un</v>
          </cell>
        </row>
        <row r="588">
          <cell r="A588">
            <v>9101</v>
          </cell>
          <cell r="B588" t="str">
            <v>ORSE</v>
          </cell>
          <cell r="C588" t="str">
            <v>Tomada 2p+t, ABNT, 10A, para piso, com placa em metal amarelo</v>
          </cell>
          <cell r="D588">
            <v>43</v>
          </cell>
          <cell r="E588" t="str">
            <v>un</v>
          </cell>
        </row>
        <row r="589">
          <cell r="A589">
            <v>2378</v>
          </cell>
          <cell r="B589" t="str">
            <v>ORSE</v>
          </cell>
          <cell r="C589" t="str">
            <v>Vale transporte</v>
          </cell>
          <cell r="D589">
            <v>4</v>
          </cell>
          <cell r="E589" t="str">
            <v>un</v>
          </cell>
        </row>
        <row r="590">
          <cell r="A590">
            <v>10692</v>
          </cell>
          <cell r="B590" t="str">
            <v>ORSE</v>
          </cell>
          <cell r="C590" t="str">
            <v>Para raios tipo polimérico 15kv - 12ka</v>
          </cell>
          <cell r="D590">
            <v>277.57</v>
          </cell>
          <cell r="E590" t="str">
            <v>Un</v>
          </cell>
        </row>
        <row r="591">
          <cell r="A591">
            <v>11482</v>
          </cell>
          <cell r="B591" t="str">
            <v>ORSE</v>
          </cell>
          <cell r="C591" t="str">
            <v>Voice panel 24 portas cat 6</v>
          </cell>
          <cell r="D591">
            <v>293.58</v>
          </cell>
          <cell r="E591" t="str">
            <v>un</v>
          </cell>
        </row>
        <row r="592">
          <cell r="A592">
            <v>3339</v>
          </cell>
          <cell r="B592" t="str">
            <v>ORSE</v>
          </cell>
          <cell r="C592" t="str">
            <v>Corrimão em aço inox, escovado, d=1 1/2"</v>
          </cell>
          <cell r="D592">
            <v>78.83</v>
          </cell>
          <cell r="E592" t="str">
            <v>m</v>
          </cell>
        </row>
        <row r="593">
          <cell r="A593">
            <v>82</v>
          </cell>
          <cell r="B593" t="str">
            <v>ORSE</v>
          </cell>
          <cell r="C593" t="str">
            <v>Aço ca-60   4,2 a 9,5 mm</v>
          </cell>
          <cell r="D593">
            <v>9.5</v>
          </cell>
          <cell r="E593" t="str">
            <v>kg</v>
          </cell>
        </row>
        <row r="594">
          <cell r="A594">
            <v>1057</v>
          </cell>
          <cell r="B594" t="str">
            <v>ORSE</v>
          </cell>
          <cell r="C594" t="str">
            <v>Gradil em alumínio anodizado preto</v>
          </cell>
          <cell r="D594">
            <v>265.16000000000003</v>
          </cell>
          <cell r="E594" t="str">
            <v>m²</v>
          </cell>
        </row>
        <row r="595">
          <cell r="A595">
            <v>238</v>
          </cell>
          <cell r="B595" t="str">
            <v>ORSE</v>
          </cell>
          <cell r="C595" t="str">
            <v>Bacia turca, branca, com sifão integrado, Cód.: 08251, CELITE ou similar</v>
          </cell>
          <cell r="D595">
            <v>524.59</v>
          </cell>
          <cell r="E595" t="str">
            <v>un</v>
          </cell>
        </row>
        <row r="596">
          <cell r="A596">
            <v>6852</v>
          </cell>
          <cell r="B596" t="str">
            <v>ORSE</v>
          </cell>
          <cell r="C596" t="str">
            <v>Peitoril granito branco fortaleza polido 22 x 2cm</v>
          </cell>
          <cell r="D596">
            <v>72.17</v>
          </cell>
          <cell r="E596" t="str">
            <v>m</v>
          </cell>
        </row>
        <row r="597">
          <cell r="A597">
            <v>2585</v>
          </cell>
          <cell r="B597" t="str">
            <v>ORSE</v>
          </cell>
          <cell r="C597" t="str">
            <v>Tampo/bancada de granito cinza andorinha, e=2cm</v>
          </cell>
          <cell r="D597">
            <v>248.37</v>
          </cell>
          <cell r="E597" t="str">
            <v>m²</v>
          </cell>
        </row>
        <row r="598">
          <cell r="A598">
            <v>860</v>
          </cell>
          <cell r="B598" t="str">
            <v>ORSE</v>
          </cell>
          <cell r="C598" t="str">
            <v>Eletrocalha metálica  perfurada 100 x 50 x 3000 mm (ref. mopa ou similar) Eletrocalha metálica perfurada 100 x 50 x 3000 mm (ref. mopa ou similar)</v>
          </cell>
          <cell r="D598">
            <v>18.2</v>
          </cell>
          <cell r="E598" t="str">
            <v>m</v>
          </cell>
        </row>
        <row r="599">
          <cell r="A599">
            <v>8943</v>
          </cell>
          <cell r="B599" t="str">
            <v>ORSE</v>
          </cell>
          <cell r="C599" t="str">
            <v>Mini Rack de parede 19" x 5u x 350mm (porta de acrílico)</v>
          </cell>
          <cell r="D599">
            <v>367.9</v>
          </cell>
          <cell r="E599" t="str">
            <v>un</v>
          </cell>
        </row>
        <row r="600">
          <cell r="A600">
            <v>49</v>
          </cell>
          <cell r="B600" t="str">
            <v>ORSE</v>
          </cell>
          <cell r="C600" t="str">
            <v>Cabista para instalação telefônica</v>
          </cell>
          <cell r="D600">
            <v>12.08</v>
          </cell>
          <cell r="E600" t="str">
            <v>h</v>
          </cell>
        </row>
        <row r="601">
          <cell r="A601">
            <v>2692</v>
          </cell>
          <cell r="B601" t="str">
            <v>ORSE</v>
          </cell>
          <cell r="C601" t="str">
            <v>Eletrocalha metálica perfurada 200 x 50 x 3000 mm (ref. mopa ou similar) ELETROCALHA metálica PERFURADA 200 x 50 x 3000 mm (Ref. MOPA OU SIMILAR)</v>
          </cell>
          <cell r="D601">
            <v>40.67</v>
          </cell>
          <cell r="E601" t="str">
            <v>m</v>
          </cell>
        </row>
        <row r="602">
          <cell r="A602">
            <v>10517</v>
          </cell>
          <cell r="B602" t="str">
            <v>ORSE</v>
          </cell>
          <cell r="C602" t="str">
            <v>Exames admissionais/demissionais (checkup)</v>
          </cell>
          <cell r="D602">
            <v>300</v>
          </cell>
          <cell r="E602" t="str">
            <v>cj</v>
          </cell>
        </row>
        <row r="603">
          <cell r="A603">
            <v>604</v>
          </cell>
          <cell r="B603" t="str">
            <v>ORSE</v>
          </cell>
          <cell r="C603" t="str">
            <v>Chuveiro tradicional cromado, DECA 1995 ou similar Chuveiro articulado cromado (deca - ref 1995 ou similar)</v>
          </cell>
          <cell r="D603">
            <v>298.97000000000003</v>
          </cell>
          <cell r="E603" t="str">
            <v>un</v>
          </cell>
        </row>
        <row r="604">
          <cell r="A604">
            <v>941</v>
          </cell>
          <cell r="B604" t="str">
            <v>ORSE</v>
          </cell>
          <cell r="C604" t="str">
            <v>Fardamento</v>
          </cell>
          <cell r="D604">
            <v>75.42</v>
          </cell>
          <cell r="E604" t="str">
            <v>un</v>
          </cell>
        </row>
        <row r="605">
          <cell r="A605">
            <v>9326</v>
          </cell>
          <cell r="B605" t="str">
            <v>ORSE</v>
          </cell>
          <cell r="C605" t="str">
            <v>Caixa de equalização p/aterramento 20x20x10cm de sobrepor p/11 terminais de pressão c/barramento (pára-raio)</v>
          </cell>
          <cell r="D605">
            <v>273.19</v>
          </cell>
          <cell r="E605" t="str">
            <v>un</v>
          </cell>
        </row>
        <row r="606">
          <cell r="A606">
            <v>13693</v>
          </cell>
          <cell r="B606" t="str">
            <v>ORSE</v>
          </cell>
          <cell r="C606" t="str">
            <v>Tomada dupla para lógica no piso, metal, RJ45</v>
          </cell>
          <cell r="D606">
            <v>33.65</v>
          </cell>
          <cell r="E606" t="str">
            <v>un</v>
          </cell>
        </row>
        <row r="607">
          <cell r="A607">
            <v>3248</v>
          </cell>
          <cell r="B607" t="str">
            <v>ORSE</v>
          </cell>
          <cell r="C607" t="str">
            <v>Cruzeta de concreto tipo T 2400 mm 400 Kgf</v>
          </cell>
          <cell r="D607">
            <v>502.2</v>
          </cell>
          <cell r="E607" t="str">
            <v>Un</v>
          </cell>
        </row>
        <row r="608">
          <cell r="A608">
            <v>12616</v>
          </cell>
          <cell r="B608" t="str">
            <v>ORSE</v>
          </cell>
          <cell r="C608" t="str">
            <v>Cabo coaxial rg-6</v>
          </cell>
          <cell r="D608">
            <v>1.6</v>
          </cell>
          <cell r="E608" t="str">
            <v>m</v>
          </cell>
        </row>
        <row r="609">
          <cell r="A609">
            <v>12099</v>
          </cell>
          <cell r="B609" t="str">
            <v>ORSE</v>
          </cell>
          <cell r="C609" t="str">
            <v>Tomada para lógica, rj45, com placa, cat. 6</v>
          </cell>
          <cell r="D609">
            <v>31.17</v>
          </cell>
          <cell r="E609" t="str">
            <v>un</v>
          </cell>
        </row>
        <row r="610">
          <cell r="A610">
            <v>10047</v>
          </cell>
          <cell r="B610" t="str">
            <v>ORSE</v>
          </cell>
          <cell r="C610" t="str">
            <v>Perfilado, pré-zincado  a fogo, perfurado 38 x 38 x 6000mm Perfilado metálico perfurado 38 x 38 x 6000mm</v>
          </cell>
          <cell r="D610">
            <v>35.71</v>
          </cell>
          <cell r="E610" t="str">
            <v>un</v>
          </cell>
        </row>
        <row r="611">
          <cell r="A611">
            <v>3047</v>
          </cell>
          <cell r="B611" t="str">
            <v>ORSE</v>
          </cell>
          <cell r="C611" t="str">
            <v>Cabo de aço galvanizado com alma de fibra DN 10mm (3/8")</v>
          </cell>
          <cell r="D611">
            <v>19.8</v>
          </cell>
          <cell r="E611" t="str">
            <v>m</v>
          </cell>
        </row>
        <row r="612">
          <cell r="A612">
            <v>711</v>
          </cell>
          <cell r="B612" t="str">
            <v>ORSE</v>
          </cell>
          <cell r="C612" t="str">
            <v>Cruzeta em concreto armado, retangular, 1900mm Cruzeta retangular concreto 1900mm</v>
          </cell>
          <cell r="D612">
            <v>181</v>
          </cell>
          <cell r="E612" t="str">
            <v>un</v>
          </cell>
        </row>
        <row r="613">
          <cell r="A613">
            <v>13660</v>
          </cell>
          <cell r="B613" t="str">
            <v>ORSE</v>
          </cell>
          <cell r="C613" t="str">
            <v>Placa de sinalizacao, fotoluminescente, em pvc , rota de fuga</v>
          </cell>
          <cell r="D613">
            <v>10</v>
          </cell>
          <cell r="E613" t="str">
            <v>un</v>
          </cell>
        </row>
        <row r="614">
          <cell r="A614">
            <v>3806</v>
          </cell>
          <cell r="B614" t="str">
            <v>ORSE</v>
          </cell>
          <cell r="C614" t="str">
            <v>Cabo de cobre PP Cordplast 3 x 1,5 mm2, 450/750v</v>
          </cell>
          <cell r="D614">
            <v>5.5</v>
          </cell>
          <cell r="E614" t="str">
            <v>m</v>
          </cell>
        </row>
        <row r="615">
          <cell r="A615">
            <v>10599</v>
          </cell>
          <cell r="B615" t="str">
            <v>ORSE</v>
          </cell>
          <cell r="C615" t="str">
            <v>Protetor solar fps 30 com 120ml</v>
          </cell>
          <cell r="D615">
            <v>35.9</v>
          </cell>
          <cell r="E615" t="str">
            <v>un</v>
          </cell>
        </row>
        <row r="616">
          <cell r="A616">
            <v>1569</v>
          </cell>
          <cell r="B616" t="str">
            <v>ORSE</v>
          </cell>
          <cell r="C616" t="str">
            <v>Madeira mista serrada (barrote) 6 x 6cm - 0,0036 m3/m (angelim, louro)</v>
          </cell>
          <cell r="D616">
            <v>9.25</v>
          </cell>
          <cell r="E616" t="str">
            <v>m</v>
          </cell>
        </row>
        <row r="617">
          <cell r="A617">
            <v>2847</v>
          </cell>
          <cell r="B617" t="str">
            <v>ORSE</v>
          </cell>
          <cell r="C617" t="str">
            <v>Madeira angelin vermelho, aparelhada</v>
          </cell>
          <cell r="D617">
            <v>3016.87</v>
          </cell>
          <cell r="E617" t="str">
            <v>m³</v>
          </cell>
        </row>
        <row r="618">
          <cell r="A618">
            <v>12114</v>
          </cell>
          <cell r="B618" t="str">
            <v>ORSE</v>
          </cell>
          <cell r="C618" t="str">
            <v>Placa 4" x 2" para tomada rj-45 cat.6 - p/ 02 módulos</v>
          </cell>
          <cell r="D618">
            <v>2.25</v>
          </cell>
          <cell r="E618" t="str">
            <v>un</v>
          </cell>
        </row>
        <row r="619">
          <cell r="A619">
            <v>11098</v>
          </cell>
          <cell r="B619" t="str">
            <v>ORSE</v>
          </cell>
          <cell r="C619" t="str">
            <v>Bandeja para rack 19", deslizante, perfurada, 400mm de profundidade</v>
          </cell>
          <cell r="D619">
            <v>150.35</v>
          </cell>
          <cell r="E619" t="str">
            <v>un</v>
          </cell>
        </row>
        <row r="620">
          <cell r="A620">
            <v>10362</v>
          </cell>
          <cell r="B620" t="str">
            <v>ORSE</v>
          </cell>
          <cell r="C620" t="str">
            <v>Seguro de vida e acidente em grupo</v>
          </cell>
          <cell r="D620">
            <v>12.54</v>
          </cell>
          <cell r="E620" t="str">
            <v>un</v>
          </cell>
        </row>
        <row r="621">
          <cell r="A621">
            <v>4675</v>
          </cell>
          <cell r="B621" t="str">
            <v>ORSE</v>
          </cell>
          <cell r="C621" t="str">
            <v>Lâmpada fluorescente eletronica PL  15W / 127v (compacta integrada)</v>
          </cell>
          <cell r="D621">
            <v>7.6</v>
          </cell>
          <cell r="E621" t="str">
            <v>un</v>
          </cell>
        </row>
        <row r="622">
          <cell r="A622">
            <v>10243</v>
          </cell>
          <cell r="B622" t="str">
            <v>ORSE</v>
          </cell>
          <cell r="C622" t="str">
            <v>CONECTOR XLR EM METAL</v>
          </cell>
          <cell r="D622">
            <v>15</v>
          </cell>
          <cell r="E622" t="str">
            <v>un</v>
          </cell>
        </row>
        <row r="623">
          <cell r="A623">
            <v>12118</v>
          </cell>
          <cell r="B623" t="str">
            <v>ORSE</v>
          </cell>
          <cell r="C623" t="str">
            <v>Conector rj-45 macho, cat.6</v>
          </cell>
          <cell r="D623">
            <v>2.06</v>
          </cell>
          <cell r="E623" t="str">
            <v>un</v>
          </cell>
        </row>
        <row r="624">
          <cell r="A624">
            <v>2455</v>
          </cell>
          <cell r="B624" t="str">
            <v>ORSE</v>
          </cell>
          <cell r="C624" t="str">
            <v>Aluguel de caminhão guindauto 3,0 t ( m. benz - 1215 c/48- 143,0 hp</v>
          </cell>
          <cell r="D624">
            <v>102.48</v>
          </cell>
          <cell r="E624" t="str">
            <v>h</v>
          </cell>
        </row>
        <row r="625">
          <cell r="A625">
            <v>3245</v>
          </cell>
          <cell r="B625" t="str">
            <v>ORSE</v>
          </cell>
          <cell r="C625" t="str">
            <v>Conector estribo pressão para cabo Al 4 CAA</v>
          </cell>
          <cell r="D625">
            <v>502.2</v>
          </cell>
          <cell r="E625" t="str">
            <v>Un</v>
          </cell>
        </row>
        <row r="626">
          <cell r="A626">
            <v>10596</v>
          </cell>
          <cell r="B626" t="str">
            <v>ORSE</v>
          </cell>
          <cell r="C626" t="str">
            <v>Protetor auricular</v>
          </cell>
          <cell r="D626">
            <v>4.9000000000000004</v>
          </cell>
          <cell r="E626" t="str">
            <v>un</v>
          </cell>
        </row>
        <row r="627">
          <cell r="A627">
            <v>1965</v>
          </cell>
          <cell r="B627" t="str">
            <v>ORSE</v>
          </cell>
          <cell r="C627" t="str">
            <v>Registro pressão 1/2" c/canopla acab.crom.simples, linha Targa C40 - ref.1416, Deca ou similar</v>
          </cell>
          <cell r="D627">
            <v>52.92</v>
          </cell>
          <cell r="E627" t="str">
            <v>un</v>
          </cell>
        </row>
        <row r="628">
          <cell r="A628">
            <v>55</v>
          </cell>
          <cell r="B628" t="str">
            <v>ORSE</v>
          </cell>
          <cell r="C628" t="str">
            <v>Unidade de Serviço padrao Energisa</v>
          </cell>
          <cell r="D628">
            <v>15.14</v>
          </cell>
          <cell r="E628" t="str">
            <v>us</v>
          </cell>
        </row>
        <row r="629">
          <cell r="A629">
            <v>485</v>
          </cell>
          <cell r="B629" t="str">
            <v>ORSE</v>
          </cell>
          <cell r="C629" t="str">
            <v>Caixa de passagem 30x30cm, em chapa de aço galvanizado p/eletrica</v>
          </cell>
          <cell r="D629">
            <v>49.99</v>
          </cell>
          <cell r="E629" t="str">
            <v>un</v>
          </cell>
        </row>
        <row r="630">
          <cell r="A630">
            <v>589</v>
          </cell>
          <cell r="B630" t="str">
            <v>ORSE</v>
          </cell>
          <cell r="C630" t="str">
            <v>Chave liga-desliga 3x30a</v>
          </cell>
          <cell r="D630">
            <v>49.5</v>
          </cell>
          <cell r="E630" t="str">
            <v>un</v>
          </cell>
        </row>
        <row r="631">
          <cell r="A631">
            <v>1089</v>
          </cell>
          <cell r="B631" t="str">
            <v>ORSE</v>
          </cell>
          <cell r="C631" t="str">
            <v>Guia de cabos fechado 19" 1U Guia de cabos fechado 19"1U</v>
          </cell>
          <cell r="D631">
            <v>15.7</v>
          </cell>
          <cell r="E631" t="str">
            <v>un</v>
          </cell>
        </row>
        <row r="632">
          <cell r="A632">
            <v>6766</v>
          </cell>
          <cell r="B632" t="str">
            <v>ORSE</v>
          </cell>
          <cell r="C632" t="str">
            <v>Régua (filtro de linha) com 8 tomadas 2P+T</v>
          </cell>
          <cell r="D632">
            <v>21.15</v>
          </cell>
          <cell r="E632" t="str">
            <v>un</v>
          </cell>
        </row>
        <row r="633">
          <cell r="A633">
            <v>155</v>
          </cell>
          <cell r="B633" t="str">
            <v>ORSE</v>
          </cell>
          <cell r="C633" t="str">
            <v>Alça preformada p/ estai 9,5 mm mr</v>
          </cell>
          <cell r="D633">
            <v>11.88</v>
          </cell>
          <cell r="E633" t="str">
            <v>un</v>
          </cell>
        </row>
        <row r="634">
          <cell r="A634">
            <v>11203</v>
          </cell>
          <cell r="B634" t="str">
            <v>ORSE</v>
          </cell>
          <cell r="C634" t="str">
            <v>Cartucho p/ solda exotermica nr150</v>
          </cell>
          <cell r="D634">
            <v>3696.19</v>
          </cell>
          <cell r="E634" t="str">
            <v>un</v>
          </cell>
        </row>
        <row r="635">
          <cell r="A635">
            <v>3247</v>
          </cell>
          <cell r="B635" t="str">
            <v>ORSE</v>
          </cell>
          <cell r="C635" t="str">
            <v>Conector estribo pressão para cabo Al 4/0 CAA</v>
          </cell>
          <cell r="D635">
            <v>622.73</v>
          </cell>
          <cell r="E635" t="str">
            <v>Un</v>
          </cell>
        </row>
        <row r="636">
          <cell r="A636">
            <v>11241</v>
          </cell>
          <cell r="B636" t="str">
            <v>ORSE</v>
          </cell>
          <cell r="C636" t="str">
            <v>Alicate volt-amperimetro</v>
          </cell>
          <cell r="D636">
            <v>135.30000000000001</v>
          </cell>
          <cell r="E636" t="str">
            <v>un</v>
          </cell>
        </row>
        <row r="637">
          <cell r="A637">
            <v>3561</v>
          </cell>
          <cell r="B637" t="str">
            <v>ORSE</v>
          </cell>
          <cell r="C637" t="str">
            <v>Cartela de bucha S-8 com 10 conjuntos de bucha/parafuso</v>
          </cell>
          <cell r="D637">
            <v>3.85</v>
          </cell>
          <cell r="E637" t="str">
            <v>cartel</v>
          </cell>
        </row>
        <row r="638">
          <cell r="A638">
            <v>6995</v>
          </cell>
          <cell r="B638" t="str">
            <v>ORSE</v>
          </cell>
          <cell r="C638" t="str">
            <v>Madeira mista serrada (sarrafo) 2,2 x 5,5cm - 0,00121 m³/m</v>
          </cell>
          <cell r="D638">
            <v>3.7</v>
          </cell>
          <cell r="E638" t="str">
            <v>m</v>
          </cell>
        </row>
        <row r="639">
          <cell r="A639">
            <v>3116</v>
          </cell>
          <cell r="B639" t="str">
            <v>ORSE</v>
          </cell>
          <cell r="C639" t="str">
            <v>Cantoneira alumínio anodizado natural, 1" x  1/8" - vara com 6m - 0,408 kg/m Cantoneira alumínio anodizado natural, 1" x  1/8" - vara com 6m  - 0,408 kg/m</v>
          </cell>
          <cell r="D639">
            <v>12.84</v>
          </cell>
          <cell r="E639" t="str">
            <v>m</v>
          </cell>
        </row>
        <row r="640">
          <cell r="A640">
            <v>11980</v>
          </cell>
          <cell r="B640" t="str">
            <v>ORSE</v>
          </cell>
          <cell r="C640" t="str">
            <v>Bloco terminal para telefone - 10 pares</v>
          </cell>
          <cell r="D640">
            <v>7.35</v>
          </cell>
          <cell r="E640" t="str">
            <v>un</v>
          </cell>
        </row>
        <row r="641">
          <cell r="A641">
            <v>1651</v>
          </cell>
          <cell r="B641" t="str">
            <v>ORSE</v>
          </cell>
          <cell r="C641" t="str">
            <v>Óculos branco proteção</v>
          </cell>
          <cell r="D641">
            <v>5.9</v>
          </cell>
          <cell r="E641" t="str">
            <v>pr</v>
          </cell>
        </row>
        <row r="642">
          <cell r="A642">
            <v>11240</v>
          </cell>
          <cell r="B642" t="str">
            <v>ORSE</v>
          </cell>
          <cell r="C642" t="str">
            <v>Alicate com isolamento</v>
          </cell>
          <cell r="D642">
            <v>43.9</v>
          </cell>
          <cell r="E642" t="str">
            <v>un</v>
          </cell>
        </row>
        <row r="643">
          <cell r="A643">
            <v>4728</v>
          </cell>
          <cell r="B643" t="str">
            <v>ORSE</v>
          </cell>
          <cell r="C643" t="str">
            <v>Talhadeira chata 10" Talhadeira chara 10"</v>
          </cell>
          <cell r="D643">
            <v>13.85</v>
          </cell>
          <cell r="E643" t="str">
            <v>un</v>
          </cell>
        </row>
        <row r="644">
          <cell r="A644">
            <v>10788</v>
          </cell>
          <cell r="B644" t="str">
            <v>ORSE</v>
          </cell>
          <cell r="C644" t="str">
            <v>Pá quadrada</v>
          </cell>
          <cell r="D644">
            <v>17.29</v>
          </cell>
          <cell r="E644" t="str">
            <v>un</v>
          </cell>
        </row>
        <row r="645">
          <cell r="A645">
            <v>11242</v>
          </cell>
          <cell r="B645" t="str">
            <v>ORSE</v>
          </cell>
          <cell r="C645" t="str">
            <v>Chave inglesa 12"</v>
          </cell>
          <cell r="D645">
            <v>47</v>
          </cell>
          <cell r="E645" t="str">
            <v>un</v>
          </cell>
        </row>
        <row r="646">
          <cell r="A646">
            <v>10579</v>
          </cell>
          <cell r="B646" t="str">
            <v>ORSE</v>
          </cell>
          <cell r="C646" t="str">
            <v>Chave de fenda chata 30 cm</v>
          </cell>
          <cell r="D646">
            <v>22.89</v>
          </cell>
          <cell r="E646" t="str">
            <v>un</v>
          </cell>
        </row>
        <row r="647">
          <cell r="A647">
            <v>2451</v>
          </cell>
          <cell r="B647" t="str">
            <v>ORSE</v>
          </cell>
          <cell r="C647" t="str">
            <v>Caminhao basc. 9 t/6,0 m3 (m. benz - 1315 -150,0 kw)</v>
          </cell>
          <cell r="D647">
            <v>44.39</v>
          </cell>
          <cell r="E647" t="str">
            <v>h</v>
          </cell>
        </row>
        <row r="648">
          <cell r="A648">
            <v>2500</v>
          </cell>
          <cell r="B648" t="str">
            <v>ORSE</v>
          </cell>
          <cell r="C648" t="str">
            <v>Trator esteira (cat - d4e - 75,0 hp ou equivalente)</v>
          </cell>
          <cell r="D648">
            <v>155.34</v>
          </cell>
          <cell r="E648" t="str">
            <v>h</v>
          </cell>
        </row>
        <row r="649">
          <cell r="A649">
            <v>4729</v>
          </cell>
          <cell r="B649" t="str">
            <v>ORSE</v>
          </cell>
          <cell r="C649" t="str">
            <v>Marreta 1 kg com cabo</v>
          </cell>
          <cell r="D649">
            <v>27.5</v>
          </cell>
          <cell r="E649" t="str">
            <v>un</v>
          </cell>
        </row>
        <row r="650">
          <cell r="A650">
            <v>4680</v>
          </cell>
          <cell r="B650" t="str">
            <v>ORSE</v>
          </cell>
          <cell r="C650" t="str">
            <v>Escavadeira hidraúlica sobre esteira, Caterpillar: 320DL - cap 600l p/ longo alcance</v>
          </cell>
          <cell r="D650">
            <v>104.16</v>
          </cell>
          <cell r="E650" t="str">
            <v>h</v>
          </cell>
        </row>
        <row r="651">
          <cell r="A651">
            <v>13429</v>
          </cell>
          <cell r="B651" t="str">
            <v>ORSE</v>
          </cell>
          <cell r="C651" t="str">
            <v>Conector emenda para cabo coaxial</v>
          </cell>
          <cell r="D651">
            <v>0.5</v>
          </cell>
          <cell r="E651" t="str">
            <v>un</v>
          </cell>
        </row>
        <row r="652">
          <cell r="A652">
            <v>981</v>
          </cell>
          <cell r="B652" t="str">
            <v>ORSE</v>
          </cell>
          <cell r="C652" t="str">
            <v>Fita veda rosca 18mm</v>
          </cell>
          <cell r="D652">
            <v>0.28000000000000003</v>
          </cell>
          <cell r="E652" t="str">
            <v>m</v>
          </cell>
        </row>
        <row r="653">
          <cell r="A653">
            <v>11247</v>
          </cell>
          <cell r="B653" t="str">
            <v>ORSE</v>
          </cell>
          <cell r="C653" t="str">
            <v>Serra mármore Serra marmore</v>
          </cell>
          <cell r="D653">
            <v>272.97000000000003</v>
          </cell>
          <cell r="E653" t="str">
            <v>un</v>
          </cell>
        </row>
        <row r="654">
          <cell r="A654">
            <v>11256</v>
          </cell>
          <cell r="B654" t="str">
            <v>ORSE</v>
          </cell>
          <cell r="C654" t="str">
            <v>Tarracha para tubos PVC de 1 1/2"</v>
          </cell>
          <cell r="D654">
            <v>90</v>
          </cell>
          <cell r="E654" t="str">
            <v>un</v>
          </cell>
        </row>
        <row r="655">
          <cell r="A655">
            <v>11249</v>
          </cell>
          <cell r="B655" t="str">
            <v>ORSE</v>
          </cell>
          <cell r="C655" t="str">
            <v>Serra circular eletrica portatil</v>
          </cell>
          <cell r="D655">
            <v>518</v>
          </cell>
          <cell r="E655" t="str">
            <v>un</v>
          </cell>
        </row>
        <row r="656">
          <cell r="A656">
            <v>320</v>
          </cell>
          <cell r="B656" t="str">
            <v>ORSE</v>
          </cell>
          <cell r="C656" t="str">
            <v>Bucha de nylon s-10 Bucha de nylon S-10</v>
          </cell>
          <cell r="D656">
            <v>0.22</v>
          </cell>
          <cell r="E656" t="str">
            <v>un</v>
          </cell>
        </row>
        <row r="657">
          <cell r="A657">
            <v>11253</v>
          </cell>
          <cell r="B657" t="str">
            <v>ORSE</v>
          </cell>
          <cell r="C657" t="str">
            <v>Tarracha para tubos PVC de 1/2"</v>
          </cell>
          <cell r="D657">
            <v>21</v>
          </cell>
          <cell r="E657" t="str">
            <v>un</v>
          </cell>
        </row>
        <row r="658">
          <cell r="A658">
            <v>11265</v>
          </cell>
          <cell r="B658" t="str">
            <v>ORSE</v>
          </cell>
          <cell r="C658" t="str">
            <v>Martelo de borracha com cabo</v>
          </cell>
          <cell r="D658">
            <v>22.8</v>
          </cell>
          <cell r="E658" t="str">
            <v>un</v>
          </cell>
        </row>
        <row r="659">
          <cell r="A659">
            <v>11245</v>
          </cell>
          <cell r="B659" t="str">
            <v>ORSE</v>
          </cell>
          <cell r="C659" t="str">
            <v>Desempoladeira de madeira 12x22</v>
          </cell>
          <cell r="D659">
            <v>11.26</v>
          </cell>
          <cell r="E659" t="str">
            <v>un</v>
          </cell>
        </row>
        <row r="660">
          <cell r="A660">
            <v>4722</v>
          </cell>
          <cell r="B660" t="str">
            <v>ORSE</v>
          </cell>
          <cell r="C660" t="str">
            <v>Colher de pedreiro</v>
          </cell>
          <cell r="D660">
            <v>16.79</v>
          </cell>
          <cell r="E660" t="str">
            <v>un</v>
          </cell>
        </row>
        <row r="661">
          <cell r="A661">
            <v>10585</v>
          </cell>
          <cell r="B661" t="str">
            <v>ORSE</v>
          </cell>
          <cell r="C661" t="str">
            <v>Arco de serra</v>
          </cell>
          <cell r="D661">
            <v>21.25</v>
          </cell>
          <cell r="E661" t="str">
            <v>un</v>
          </cell>
        </row>
        <row r="662">
          <cell r="A662">
            <v>11254</v>
          </cell>
          <cell r="B662" t="str">
            <v>ORSE</v>
          </cell>
          <cell r="C662" t="str">
            <v>Tarracha para tubos PVC de 3/4"</v>
          </cell>
          <cell r="D662">
            <v>22.8</v>
          </cell>
          <cell r="E662" t="str">
            <v>un</v>
          </cell>
        </row>
        <row r="663">
          <cell r="A663">
            <v>11246</v>
          </cell>
          <cell r="B663" t="str">
            <v>ORSE</v>
          </cell>
          <cell r="C663" t="str">
            <v>Escala métrica de bambú</v>
          </cell>
          <cell r="D663">
            <v>9.0500000000000007</v>
          </cell>
          <cell r="E663" t="str">
            <v>Un</v>
          </cell>
        </row>
        <row r="664">
          <cell r="A664">
            <v>11248</v>
          </cell>
          <cell r="B664" t="str">
            <v>ORSE</v>
          </cell>
          <cell r="C664" t="str">
            <v>Furadeira e Parafusadeira eletrica Bosch ou Similar profissional</v>
          </cell>
          <cell r="D664">
            <v>246</v>
          </cell>
          <cell r="E664" t="str">
            <v>un</v>
          </cell>
        </row>
        <row r="665">
          <cell r="A665">
            <v>54</v>
          </cell>
          <cell r="B665" t="str">
            <v>ORSE</v>
          </cell>
          <cell r="C665" t="str">
            <v>Encarregado de turma - Fonte DNIT -  Mês de ref.: 10/20</v>
          </cell>
          <cell r="D665">
            <v>15.51</v>
          </cell>
          <cell r="E665" t="str">
            <v>h</v>
          </cell>
        </row>
        <row r="666">
          <cell r="A666">
            <v>10586</v>
          </cell>
          <cell r="B666" t="str">
            <v>ORSE</v>
          </cell>
          <cell r="C666" t="str">
            <v>Torquesa</v>
          </cell>
          <cell r="D666">
            <v>17.899999999999999</v>
          </cell>
          <cell r="E666" t="str">
            <v>un</v>
          </cell>
        </row>
        <row r="667">
          <cell r="A667">
            <v>4174</v>
          </cell>
          <cell r="B667" t="str">
            <v>ORSE</v>
          </cell>
          <cell r="C667" t="str">
            <v>Desempenadeira de aço lisa, cabo madeira, ref:143, Atlas ou similar</v>
          </cell>
          <cell r="D667">
            <v>10.8</v>
          </cell>
          <cell r="E667" t="str">
            <v>un</v>
          </cell>
        </row>
        <row r="668">
          <cell r="A668">
            <v>11255</v>
          </cell>
          <cell r="B668" t="str">
            <v>ORSE</v>
          </cell>
          <cell r="C668" t="str">
            <v>Tarracha para tubos PVC de 1"</v>
          </cell>
          <cell r="D668">
            <v>21.96</v>
          </cell>
          <cell r="E668" t="str">
            <v>un</v>
          </cell>
        </row>
        <row r="669">
          <cell r="A669">
            <v>11257</v>
          </cell>
          <cell r="B669" t="str">
            <v>ORSE</v>
          </cell>
          <cell r="C669" t="str">
            <v>Tarracha para tubos PVC de 1 1/4"</v>
          </cell>
          <cell r="D669">
            <v>31.36</v>
          </cell>
          <cell r="E669" t="str">
            <v>un</v>
          </cell>
        </row>
        <row r="670">
          <cell r="A670">
            <v>10282</v>
          </cell>
          <cell r="B670" t="str">
            <v>ORSE</v>
          </cell>
          <cell r="C670" t="str">
            <v>Regua de alumínio c/ 2,00m (para pedreiro)</v>
          </cell>
          <cell r="D670">
            <v>16.7</v>
          </cell>
          <cell r="E670" t="str">
            <v>un</v>
          </cell>
        </row>
        <row r="671">
          <cell r="A671">
            <v>10789</v>
          </cell>
          <cell r="B671" t="str">
            <v>ORSE</v>
          </cell>
          <cell r="C671" t="str">
            <v>Nível de bolha de madeira</v>
          </cell>
          <cell r="D671">
            <v>15.9</v>
          </cell>
          <cell r="E671" t="str">
            <v>un</v>
          </cell>
        </row>
        <row r="672">
          <cell r="A672">
            <v>11264</v>
          </cell>
          <cell r="B672" t="str">
            <v>ORSE</v>
          </cell>
          <cell r="C672" t="str">
            <v>Marreta de 1/2 kg com cabo</v>
          </cell>
          <cell r="D672">
            <v>13.52</v>
          </cell>
          <cell r="E672" t="str">
            <v>un</v>
          </cell>
        </row>
        <row r="673">
          <cell r="A673">
            <v>10790</v>
          </cell>
          <cell r="B673" t="str">
            <v>ORSE</v>
          </cell>
          <cell r="C673" t="str">
            <v>Prumo de face</v>
          </cell>
          <cell r="D673">
            <v>22.98</v>
          </cell>
          <cell r="E673" t="str">
            <v>un</v>
          </cell>
        </row>
        <row r="674">
          <cell r="A674">
            <v>11244</v>
          </cell>
          <cell r="B674" t="str">
            <v>ORSE</v>
          </cell>
          <cell r="C674" t="str">
            <v>Martelo com unha</v>
          </cell>
          <cell r="D674">
            <v>37.9</v>
          </cell>
          <cell r="E674" t="str">
            <v>un</v>
          </cell>
        </row>
        <row r="675">
          <cell r="A675">
            <v>11243</v>
          </cell>
          <cell r="B675" t="str">
            <v>ORSE</v>
          </cell>
          <cell r="C675" t="str">
            <v>Martelo sem unha</v>
          </cell>
          <cell r="D675">
            <v>16.55</v>
          </cell>
          <cell r="E675" t="str">
            <v>un</v>
          </cell>
        </row>
        <row r="676">
          <cell r="A676">
            <v>10592</v>
          </cell>
          <cell r="B676" t="str">
            <v>ORSE</v>
          </cell>
          <cell r="C676" t="str">
            <v>Lima chata 12"</v>
          </cell>
          <cell r="D676">
            <v>31.83</v>
          </cell>
          <cell r="E676" t="str">
            <v>un</v>
          </cell>
        </row>
        <row r="677">
          <cell r="A677">
            <v>10578</v>
          </cell>
          <cell r="B677" t="str">
            <v>ORSE</v>
          </cell>
          <cell r="C677" t="str">
            <v>Formão grande</v>
          </cell>
          <cell r="D677">
            <v>18.649999999999999</v>
          </cell>
          <cell r="E677" t="str">
            <v>un</v>
          </cell>
        </row>
        <row r="678">
          <cell r="A678">
            <v>10593</v>
          </cell>
          <cell r="B678" t="str">
            <v>ORSE</v>
          </cell>
          <cell r="C678" t="str">
            <v>Praio simples 30cm</v>
          </cell>
          <cell r="D678">
            <v>19.57</v>
          </cell>
          <cell r="E678" t="str">
            <v>un</v>
          </cell>
        </row>
        <row r="679">
          <cell r="A679">
            <v>10577</v>
          </cell>
          <cell r="B679" t="str">
            <v>ORSE</v>
          </cell>
          <cell r="C679" t="str">
            <v>Serrote 40cm</v>
          </cell>
          <cell r="D679">
            <v>18.579999999999998</v>
          </cell>
          <cell r="E679" t="str">
            <v>un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ÉTICO"/>
      <sheetName val="CRONOGRAMA"/>
      <sheetName val="BDI DESONERADO"/>
      <sheetName val="BDI DESONERADO DIF"/>
      <sheetName val="ENCARGOS SOCIAIS"/>
      <sheetName val="ABC"/>
    </sheetNames>
    <sheetDataSet>
      <sheetData sheetId="0" refreshError="1"/>
      <sheetData sheetId="1" refreshError="1"/>
      <sheetData sheetId="2">
        <row r="18">
          <cell r="D18">
            <v>0.22259999999999999</v>
          </cell>
        </row>
      </sheetData>
      <sheetData sheetId="3">
        <row r="18">
          <cell r="D18">
            <v>0.1163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TETICO"/>
      <sheetName val="PROP"/>
      <sheetName val="CPUs"/>
      <sheetName val="CRONOGRAMA"/>
      <sheetName val="BDI DESONERADO"/>
      <sheetName val="BDI DESONERADO DIF"/>
      <sheetName val="ENCARGOS SOCIAIS"/>
      <sheetName val="INSUMOS"/>
    </sheetNames>
    <sheetDataSet>
      <sheetData sheetId="0" refreshError="1"/>
      <sheetData sheetId="1">
        <row r="2">
          <cell r="A2" t="str">
            <v>COMPOSIÇÃO1.1</v>
          </cell>
          <cell r="B2">
            <v>233.94</v>
          </cell>
        </row>
        <row r="7">
          <cell r="A7">
            <v>10832</v>
          </cell>
          <cell r="B7">
            <v>1.83</v>
          </cell>
        </row>
        <row r="12">
          <cell r="A12">
            <v>51</v>
          </cell>
          <cell r="B12">
            <v>306.83</v>
          </cell>
        </row>
        <row r="25">
          <cell r="A25">
            <v>25</v>
          </cell>
          <cell r="B25">
            <v>27.76</v>
          </cell>
        </row>
        <row r="31">
          <cell r="A31" t="str">
            <v>C0095</v>
          </cell>
          <cell r="B31">
            <v>23.6</v>
          </cell>
        </row>
        <row r="36">
          <cell r="A36">
            <v>77</v>
          </cell>
          <cell r="B36">
            <v>63.370000000000005</v>
          </cell>
        </row>
        <row r="43">
          <cell r="A43">
            <v>2374</v>
          </cell>
          <cell r="B43">
            <v>145</v>
          </cell>
        </row>
        <row r="54">
          <cell r="A54" t="str">
            <v>COMPOSIÇÃO8.1</v>
          </cell>
          <cell r="B54">
            <v>90.21</v>
          </cell>
        </row>
        <row r="63">
          <cell r="A63" t="str">
            <v>COMPOSIÇÃO7.2</v>
          </cell>
          <cell r="B63">
            <v>281.19</v>
          </cell>
        </row>
        <row r="70">
          <cell r="A70">
            <v>9502</v>
          </cell>
          <cell r="B70">
            <v>223.03</v>
          </cell>
        </row>
        <row r="78">
          <cell r="A78">
            <v>90375</v>
          </cell>
          <cell r="B78">
            <v>9.2200000000000006</v>
          </cell>
        </row>
        <row r="89">
          <cell r="A89">
            <v>708</v>
          </cell>
          <cell r="B89">
            <v>48.35</v>
          </cell>
        </row>
        <row r="98">
          <cell r="A98">
            <v>9041</v>
          </cell>
          <cell r="B98">
            <v>114.58</v>
          </cell>
        </row>
        <row r="106">
          <cell r="A106">
            <v>7996</v>
          </cell>
          <cell r="B106">
            <v>149.94</v>
          </cell>
        </row>
        <row r="114">
          <cell r="A114">
            <v>539</v>
          </cell>
          <cell r="B114">
            <v>156.81</v>
          </cell>
        </row>
        <row r="123">
          <cell r="A123">
            <v>39585</v>
          </cell>
          <cell r="B123">
            <v>84971.64</v>
          </cell>
        </row>
        <row r="132">
          <cell r="A132">
            <v>12233</v>
          </cell>
          <cell r="B132">
            <v>1095.02</v>
          </cell>
        </row>
        <row r="142">
          <cell r="A142">
            <v>780</v>
          </cell>
          <cell r="B142">
            <v>67.56</v>
          </cell>
        </row>
        <row r="151">
          <cell r="A151">
            <v>2833</v>
          </cell>
          <cell r="B151">
            <v>14.39</v>
          </cell>
        </row>
        <row r="158">
          <cell r="A158">
            <v>681</v>
          </cell>
          <cell r="B158">
            <v>3</v>
          </cell>
        </row>
        <row r="164">
          <cell r="A164">
            <v>2862</v>
          </cell>
          <cell r="B164">
            <v>181</v>
          </cell>
        </row>
        <row r="170">
          <cell r="A170">
            <v>12876</v>
          </cell>
          <cell r="B170">
            <v>229.44</v>
          </cell>
        </row>
        <row r="176">
          <cell r="A176" t="str">
            <v>COMPOSIÇÃO14.5</v>
          </cell>
          <cell r="B176">
            <v>1748.03</v>
          </cell>
        </row>
        <row r="186">
          <cell r="A186">
            <v>4136</v>
          </cell>
          <cell r="B186">
            <v>17</v>
          </cell>
        </row>
        <row r="191">
          <cell r="A191">
            <v>11381</v>
          </cell>
          <cell r="B191">
            <v>2029.42</v>
          </cell>
        </row>
        <row r="200">
          <cell r="A200" t="str">
            <v>C4780</v>
          </cell>
          <cell r="B200">
            <v>76.78</v>
          </cell>
        </row>
        <row r="212">
          <cell r="A212">
            <v>9051</v>
          </cell>
          <cell r="B212">
            <v>282.73</v>
          </cell>
        </row>
        <row r="220">
          <cell r="A220">
            <v>416</v>
          </cell>
          <cell r="B220">
            <v>8.57</v>
          </cell>
        </row>
        <row r="228">
          <cell r="A228">
            <v>11419</v>
          </cell>
          <cell r="B228">
            <v>21.15</v>
          </cell>
        </row>
        <row r="233">
          <cell r="A233">
            <v>8681</v>
          </cell>
          <cell r="B233">
            <v>456.08</v>
          </cell>
        </row>
        <row r="241">
          <cell r="A241">
            <v>4439</v>
          </cell>
          <cell r="B241">
            <v>84.38</v>
          </cell>
        </row>
        <row r="249">
          <cell r="A249">
            <v>13247</v>
          </cell>
          <cell r="B249">
            <v>893.4</v>
          </cell>
        </row>
        <row r="257">
          <cell r="A257">
            <v>4350</v>
          </cell>
          <cell r="B257">
            <v>1772.31</v>
          </cell>
        </row>
        <row r="264">
          <cell r="A264">
            <v>11752</v>
          </cell>
          <cell r="B264">
            <v>9.5399999999999991</v>
          </cell>
        </row>
        <row r="272">
          <cell r="A272" t="str">
            <v>COMPOSIÇÃO18.1</v>
          </cell>
          <cell r="B272">
            <v>41.93</v>
          </cell>
        </row>
        <row r="283">
          <cell r="A283" t="str">
            <v>74202/1</v>
          </cell>
          <cell r="B283">
            <v>107.60000000000001</v>
          </cell>
        </row>
        <row r="299">
          <cell r="A299">
            <v>10305</v>
          </cell>
          <cell r="B299">
            <v>1950</v>
          </cell>
        </row>
        <row r="307">
          <cell r="A307">
            <v>91936</v>
          </cell>
          <cell r="B307">
            <v>5.24</v>
          </cell>
        </row>
        <row r="315">
          <cell r="A315">
            <v>11234</v>
          </cell>
          <cell r="B315">
            <v>95.429999999999993</v>
          </cell>
        </row>
        <row r="325">
          <cell r="A325">
            <v>8362</v>
          </cell>
          <cell r="B325">
            <v>19.29</v>
          </cell>
        </row>
        <row r="332">
          <cell r="A332">
            <v>755</v>
          </cell>
          <cell r="B332">
            <v>793.59</v>
          </cell>
        </row>
        <row r="340">
          <cell r="A340">
            <v>10727</v>
          </cell>
          <cell r="B340">
            <v>311.52</v>
          </cell>
        </row>
        <row r="347">
          <cell r="A347">
            <v>11420</v>
          </cell>
          <cell r="B347">
            <v>13.719999999999999</v>
          </cell>
        </row>
        <row r="355">
          <cell r="A355">
            <v>12397</v>
          </cell>
          <cell r="B355">
            <v>58.21</v>
          </cell>
        </row>
        <row r="364">
          <cell r="A364">
            <v>11750</v>
          </cell>
          <cell r="B364">
            <v>5.14</v>
          </cell>
        </row>
        <row r="372">
          <cell r="A372">
            <v>9077</v>
          </cell>
          <cell r="B372">
            <v>95.32</v>
          </cell>
        </row>
        <row r="380">
          <cell r="A380" t="str">
            <v>73970/002</v>
          </cell>
          <cell r="B380">
            <v>10.610000000000001</v>
          </cell>
        </row>
        <row r="389">
          <cell r="A389">
            <v>11902</v>
          </cell>
          <cell r="B389">
            <v>154.4</v>
          </cell>
        </row>
        <row r="397">
          <cell r="A397">
            <v>11903</v>
          </cell>
          <cell r="B397">
            <v>123.52000000000001</v>
          </cell>
        </row>
        <row r="405">
          <cell r="A405" t="str">
            <v>73924/002</v>
          </cell>
          <cell r="B405">
            <v>23.17</v>
          </cell>
        </row>
        <row r="415">
          <cell r="A415">
            <v>12895</v>
          </cell>
          <cell r="B415">
            <v>12.78</v>
          </cell>
        </row>
        <row r="422">
          <cell r="A422">
            <v>12884</v>
          </cell>
          <cell r="B422">
            <v>22.12</v>
          </cell>
        </row>
        <row r="429">
          <cell r="A429">
            <v>12889</v>
          </cell>
          <cell r="B429">
            <v>16.580000000000002</v>
          </cell>
        </row>
        <row r="436">
          <cell r="A436">
            <v>12888</v>
          </cell>
          <cell r="B436">
            <v>15.28</v>
          </cell>
        </row>
        <row r="443">
          <cell r="A443">
            <v>9934</v>
          </cell>
          <cell r="B443">
            <v>195.95</v>
          </cell>
        </row>
        <row r="451">
          <cell r="A451">
            <v>9689</v>
          </cell>
          <cell r="B451">
            <v>964.17</v>
          </cell>
        </row>
        <row r="459">
          <cell r="A459" t="str">
            <v>C4000</v>
          </cell>
          <cell r="B459">
            <v>75.91</v>
          </cell>
        </row>
        <row r="468">
          <cell r="A468" t="str">
            <v>74166/001</v>
          </cell>
          <cell r="B468">
            <v>353.32</v>
          </cell>
        </row>
        <row r="480">
          <cell r="A480">
            <v>11946</v>
          </cell>
          <cell r="B480">
            <v>313.02000000000004</v>
          </cell>
        </row>
        <row r="489">
          <cell r="A489">
            <v>4347</v>
          </cell>
          <cell r="B489">
            <v>794.5</v>
          </cell>
        </row>
        <row r="502">
          <cell r="A502">
            <v>9537</v>
          </cell>
          <cell r="B502">
            <v>2.2599999999999998</v>
          </cell>
        </row>
        <row r="509">
          <cell r="A509">
            <v>10719</v>
          </cell>
          <cell r="B509">
            <v>46.45</v>
          </cell>
        </row>
        <row r="516">
          <cell r="A516">
            <v>3167</v>
          </cell>
          <cell r="B516">
            <v>1601.57</v>
          </cell>
        </row>
        <row r="525">
          <cell r="A525">
            <v>2003</v>
          </cell>
          <cell r="B525">
            <v>1397.32</v>
          </cell>
        </row>
        <row r="537">
          <cell r="A537">
            <v>8492</v>
          </cell>
          <cell r="B537">
            <v>173.04</v>
          </cell>
        </row>
        <row r="544">
          <cell r="A544">
            <v>12122</v>
          </cell>
          <cell r="B544">
            <v>165.24</v>
          </cell>
        </row>
        <row r="551">
          <cell r="A551">
            <v>2024</v>
          </cell>
          <cell r="B551">
            <v>386.1</v>
          </cell>
        </row>
        <row r="561">
          <cell r="A561">
            <v>5057</v>
          </cell>
          <cell r="B561">
            <v>440.47</v>
          </cell>
        </row>
        <row r="566">
          <cell r="A566">
            <v>9035</v>
          </cell>
          <cell r="B566">
            <v>315.73</v>
          </cell>
        </row>
        <row r="577">
          <cell r="A577">
            <v>7967</v>
          </cell>
          <cell r="B577">
            <v>614.6099999999999</v>
          </cell>
        </row>
        <row r="586">
          <cell r="A586">
            <v>4264</v>
          </cell>
          <cell r="B586">
            <v>88.63000000000001</v>
          </cell>
        </row>
        <row r="594">
          <cell r="A594">
            <v>7284</v>
          </cell>
          <cell r="B594">
            <v>87.300000000000011</v>
          </cell>
        </row>
        <row r="602">
          <cell r="A602" t="str">
            <v>74194/001</v>
          </cell>
          <cell r="B602">
            <v>359.32000000000005</v>
          </cell>
        </row>
        <row r="611">
          <cell r="A611">
            <v>8684</v>
          </cell>
          <cell r="B611">
            <v>102.44</v>
          </cell>
        </row>
        <row r="620">
          <cell r="A620">
            <v>763</v>
          </cell>
          <cell r="B620">
            <v>65.199999999999989</v>
          </cell>
        </row>
        <row r="629">
          <cell r="A629">
            <v>8914</v>
          </cell>
          <cell r="B629">
            <v>472.5</v>
          </cell>
        </row>
        <row r="637">
          <cell r="A637">
            <v>8795</v>
          </cell>
          <cell r="B637">
            <v>22.910000000000004</v>
          </cell>
        </row>
        <row r="645">
          <cell r="A645">
            <v>3923</v>
          </cell>
          <cell r="B645">
            <v>28.78</v>
          </cell>
        </row>
        <row r="653">
          <cell r="A653" t="str">
            <v>COMPOSIÇÃO14.3</v>
          </cell>
          <cell r="B653">
            <v>15.08</v>
          </cell>
        </row>
        <row r="661">
          <cell r="A661" t="str">
            <v>COMPOSIÇÃO16.1</v>
          </cell>
          <cell r="B661">
            <v>3722.81</v>
          </cell>
        </row>
        <row r="668">
          <cell r="A668" t="str">
            <v>COMPOSIÇÃO16.2</v>
          </cell>
          <cell r="B668">
            <v>316.61</v>
          </cell>
        </row>
        <row r="675">
          <cell r="A675" t="str">
            <v>COMPOSIÇÃO16.3</v>
          </cell>
          <cell r="B675">
            <v>3344.04</v>
          </cell>
        </row>
        <row r="683">
          <cell r="A683" t="str">
            <v>69.20.280</v>
          </cell>
          <cell r="B683">
            <v>18.18</v>
          </cell>
        </row>
        <row r="691">
          <cell r="A691" t="str">
            <v>69.10.140</v>
          </cell>
          <cell r="B691">
            <v>683.43999999999994</v>
          </cell>
        </row>
        <row r="699">
          <cell r="A699">
            <v>11418</v>
          </cell>
          <cell r="B699">
            <v>44.54</v>
          </cell>
        </row>
        <row r="708">
          <cell r="A708">
            <v>11413</v>
          </cell>
          <cell r="B708">
            <v>16.400000000000002</v>
          </cell>
        </row>
        <row r="716">
          <cell r="A716">
            <v>4179</v>
          </cell>
          <cell r="B716">
            <v>11.86</v>
          </cell>
        </row>
        <row r="724">
          <cell r="A724" t="str">
            <v>C0864</v>
          </cell>
          <cell r="B724">
            <v>4303.54</v>
          </cell>
        </row>
        <row r="754">
          <cell r="A754" t="str">
            <v>C4822</v>
          </cell>
          <cell r="B754">
            <v>12.190000000000001</v>
          </cell>
        </row>
        <row r="764">
          <cell r="A764">
            <v>1276</v>
          </cell>
          <cell r="B764">
            <v>1769.66</v>
          </cell>
        </row>
        <row r="776">
          <cell r="A776" t="str">
            <v>COMPOSIÇÃO21.3</v>
          </cell>
          <cell r="B776">
            <v>1546.0100000000004</v>
          </cell>
        </row>
        <row r="791">
          <cell r="A791">
            <v>12042</v>
          </cell>
          <cell r="B791">
            <v>79.62</v>
          </cell>
        </row>
        <row r="798">
          <cell r="A798">
            <v>12043</v>
          </cell>
          <cell r="B798">
            <v>68.31</v>
          </cell>
        </row>
        <row r="805">
          <cell r="A805">
            <v>7826</v>
          </cell>
          <cell r="B805">
            <v>2705.59</v>
          </cell>
        </row>
        <row r="815">
          <cell r="A815">
            <v>1875</v>
          </cell>
          <cell r="B815">
            <v>481.63</v>
          </cell>
        </row>
        <row r="820">
          <cell r="A820">
            <v>12657</v>
          </cell>
          <cell r="B820">
            <v>23.39</v>
          </cell>
        </row>
        <row r="829">
          <cell r="A829">
            <v>3769</v>
          </cell>
          <cell r="B829">
            <v>13.49</v>
          </cell>
        </row>
        <row r="836">
          <cell r="A836">
            <v>3163</v>
          </cell>
          <cell r="B836">
            <v>352.47</v>
          </cell>
        </row>
        <row r="845">
          <cell r="A845">
            <v>2858</v>
          </cell>
          <cell r="B845">
            <v>407.94</v>
          </cell>
        </row>
        <row r="852">
          <cell r="A852">
            <v>8077</v>
          </cell>
          <cell r="B852">
            <v>175.51999999999998</v>
          </cell>
        </row>
        <row r="860">
          <cell r="A860">
            <v>9629</v>
          </cell>
          <cell r="B860">
            <v>199.82</v>
          </cell>
        </row>
        <row r="869">
          <cell r="A869">
            <v>12807</v>
          </cell>
          <cell r="B869">
            <v>111.41</v>
          </cell>
        </row>
        <row r="878">
          <cell r="A878">
            <v>10362</v>
          </cell>
          <cell r="B878">
            <v>1522.21</v>
          </cell>
        </row>
        <row r="888">
          <cell r="A888">
            <v>7223</v>
          </cell>
          <cell r="B888">
            <v>126.24</v>
          </cell>
        </row>
        <row r="893">
          <cell r="A893">
            <v>3312</v>
          </cell>
          <cell r="B893">
            <v>10.170000000000002</v>
          </cell>
        </row>
        <row r="901">
          <cell r="A901">
            <v>10353</v>
          </cell>
          <cell r="B901">
            <v>810</v>
          </cell>
        </row>
        <row r="906">
          <cell r="A906">
            <v>38770</v>
          </cell>
          <cell r="B906">
            <v>84.83</v>
          </cell>
        </row>
        <row r="916">
          <cell r="A916">
            <v>12903</v>
          </cell>
          <cell r="B916">
            <v>818.87000000000012</v>
          </cell>
        </row>
        <row r="927">
          <cell r="A927">
            <v>3312</v>
          </cell>
          <cell r="B927">
            <v>10.17</v>
          </cell>
        </row>
        <row r="935">
          <cell r="A935" t="str">
            <v>73937/3</v>
          </cell>
          <cell r="B935">
            <v>95.95</v>
          </cell>
        </row>
        <row r="944">
          <cell r="A944">
            <v>83534</v>
          </cell>
          <cell r="B944">
            <v>432.64</v>
          </cell>
        </row>
        <row r="953">
          <cell r="A953">
            <v>273</v>
          </cell>
          <cell r="B953">
            <v>183.29000000000002</v>
          </cell>
        </row>
        <row r="965">
          <cell r="A965">
            <v>249</v>
          </cell>
          <cell r="B965">
            <v>22.81</v>
          </cell>
        </row>
        <row r="975">
          <cell r="A975">
            <v>250</v>
          </cell>
          <cell r="B975">
            <v>10.68</v>
          </cell>
        </row>
        <row r="985">
          <cell r="A985">
            <v>490</v>
          </cell>
          <cell r="B985">
            <v>102.80000000000001</v>
          </cell>
        </row>
        <row r="991">
          <cell r="A991">
            <v>83</v>
          </cell>
          <cell r="B991">
            <v>32.57</v>
          </cell>
        </row>
        <row r="1000">
          <cell r="A1000">
            <v>84</v>
          </cell>
          <cell r="B1000">
            <v>26.39</v>
          </cell>
        </row>
        <row r="1009">
          <cell r="A1009">
            <v>228</v>
          </cell>
          <cell r="B1009">
            <v>30.169999999999998</v>
          </cell>
        </row>
        <row r="1018">
          <cell r="A1018">
            <v>92438</v>
          </cell>
          <cell r="B1018">
            <v>29.69</v>
          </cell>
        </row>
        <row r="1030">
          <cell r="A1030">
            <v>170</v>
          </cell>
          <cell r="B1030">
            <v>27.959999999999997</v>
          </cell>
        </row>
        <row r="1043">
          <cell r="A1043">
            <v>172</v>
          </cell>
          <cell r="B1043">
            <v>79.11999999999999</v>
          </cell>
        </row>
        <row r="1052">
          <cell r="A1052">
            <v>1482</v>
          </cell>
          <cell r="B1052">
            <v>64.41</v>
          </cell>
        </row>
        <row r="1060">
          <cell r="A1060">
            <v>175</v>
          </cell>
          <cell r="B1060">
            <v>13.35</v>
          </cell>
        </row>
        <row r="1069">
          <cell r="A1069">
            <v>9604</v>
          </cell>
          <cell r="B1069">
            <v>55.02</v>
          </cell>
        </row>
        <row r="1078">
          <cell r="A1078">
            <v>220</v>
          </cell>
          <cell r="B1078">
            <v>140.66</v>
          </cell>
        </row>
        <row r="1087">
          <cell r="A1087">
            <v>7393</v>
          </cell>
          <cell r="B1087">
            <v>109.32000000000002</v>
          </cell>
        </row>
        <row r="1103">
          <cell r="A1103">
            <v>2005</v>
          </cell>
          <cell r="B1103">
            <v>508.75</v>
          </cell>
        </row>
        <row r="1116">
          <cell r="A1116">
            <v>8763</v>
          </cell>
          <cell r="B1116">
            <v>19.75</v>
          </cell>
        </row>
        <row r="1123">
          <cell r="A1123">
            <v>275</v>
          </cell>
          <cell r="B1123">
            <v>2703.36</v>
          </cell>
        </row>
        <row r="1134">
          <cell r="A1134">
            <v>216</v>
          </cell>
          <cell r="B1134">
            <v>887.65000000000009</v>
          </cell>
        </row>
        <row r="1151">
          <cell r="A1151">
            <v>215</v>
          </cell>
          <cell r="B1151">
            <v>1428.57</v>
          </cell>
        </row>
        <row r="1166">
          <cell r="A1166">
            <v>9072</v>
          </cell>
          <cell r="B1166">
            <v>632.43000000000006</v>
          </cell>
        </row>
        <row r="1176">
          <cell r="A1176">
            <v>9899</v>
          </cell>
          <cell r="B1176">
            <v>10.870000000000001</v>
          </cell>
        </row>
        <row r="1187">
          <cell r="A1187">
            <v>1843</v>
          </cell>
          <cell r="B1187">
            <v>8322.5400000000009</v>
          </cell>
        </row>
        <row r="1192">
          <cell r="A1192">
            <v>11064</v>
          </cell>
          <cell r="B1192">
            <v>17807.21</v>
          </cell>
        </row>
        <row r="1197">
          <cell r="A1197">
            <v>4436</v>
          </cell>
          <cell r="B1197">
            <v>149</v>
          </cell>
        </row>
        <row r="1202">
          <cell r="A1202">
            <v>11527</v>
          </cell>
          <cell r="B1202">
            <v>1361.16</v>
          </cell>
        </row>
        <row r="1207">
          <cell r="A1207">
            <v>10243</v>
          </cell>
          <cell r="B1207">
            <v>15</v>
          </cell>
        </row>
        <row r="1212">
          <cell r="A1212">
            <v>9218</v>
          </cell>
          <cell r="B1212">
            <v>2228.09</v>
          </cell>
        </row>
        <row r="1217">
          <cell r="A1217">
            <v>72118</v>
          </cell>
          <cell r="B1217">
            <v>258.8</v>
          </cell>
        </row>
        <row r="1225">
          <cell r="A1225" t="str">
            <v>C4610</v>
          </cell>
          <cell r="B1225">
            <v>102.37</v>
          </cell>
        </row>
        <row r="1234">
          <cell r="A1234" t="str">
            <v>COMPOSIÇÃO20.1</v>
          </cell>
          <cell r="B1234">
            <v>122678.33</v>
          </cell>
        </row>
        <row r="1239">
          <cell r="A1239">
            <v>11417</v>
          </cell>
          <cell r="B1239">
            <v>156.72</v>
          </cell>
        </row>
        <row r="1247">
          <cell r="A1247">
            <v>12060</v>
          </cell>
          <cell r="B1247">
            <v>125.77000000000001</v>
          </cell>
        </row>
        <row r="1256">
          <cell r="A1256">
            <v>12617</v>
          </cell>
          <cell r="B1256">
            <v>77.289999999999992</v>
          </cell>
        </row>
      </sheetData>
      <sheetData sheetId="2">
        <row r="6">
          <cell r="A6">
            <v>93207</v>
          </cell>
          <cell r="B6">
            <v>907.3</v>
          </cell>
        </row>
        <row r="85">
          <cell r="A85">
            <v>93208</v>
          </cell>
          <cell r="B85">
            <v>620.84</v>
          </cell>
        </row>
        <row r="132">
          <cell r="A132">
            <v>93210</v>
          </cell>
          <cell r="B132">
            <v>513.52</v>
          </cell>
        </row>
        <row r="180">
          <cell r="A180">
            <v>93212</v>
          </cell>
          <cell r="B180">
            <v>692.45</v>
          </cell>
        </row>
        <row r="261">
          <cell r="A261">
            <v>98459</v>
          </cell>
          <cell r="B261">
            <v>66.52</v>
          </cell>
        </row>
        <row r="275">
          <cell r="A275">
            <v>99059</v>
          </cell>
          <cell r="B275">
            <v>41.05</v>
          </cell>
        </row>
        <row r="291">
          <cell r="A291">
            <v>98525</v>
          </cell>
          <cell r="B291">
            <v>0.28999999999999998</v>
          </cell>
        </row>
        <row r="300">
          <cell r="A300">
            <v>88326</v>
          </cell>
          <cell r="B300">
            <v>12.51</v>
          </cell>
        </row>
        <row r="313">
          <cell r="A313">
            <v>90777</v>
          </cell>
          <cell r="B313">
            <v>56.29</v>
          </cell>
        </row>
        <row r="324">
          <cell r="A324">
            <v>93563</v>
          </cell>
          <cell r="B324">
            <v>1859.25</v>
          </cell>
        </row>
        <row r="335">
          <cell r="A335">
            <v>96619</v>
          </cell>
          <cell r="B335">
            <v>23.14</v>
          </cell>
        </row>
        <row r="343">
          <cell r="A343">
            <v>96544</v>
          </cell>
          <cell r="B343">
            <v>14.56</v>
          </cell>
        </row>
        <row r="353">
          <cell r="A353">
            <v>96545</v>
          </cell>
          <cell r="B353">
            <v>14.45</v>
          </cell>
        </row>
        <row r="363">
          <cell r="A363">
            <v>96546</v>
          </cell>
          <cell r="B363">
            <v>15.04</v>
          </cell>
        </row>
        <row r="373">
          <cell r="A373">
            <v>96547</v>
          </cell>
          <cell r="B373">
            <v>12.8</v>
          </cell>
        </row>
        <row r="383">
          <cell r="A383">
            <v>96548</v>
          </cell>
          <cell r="B383">
            <v>12.3</v>
          </cell>
        </row>
        <row r="393">
          <cell r="A393">
            <v>96549</v>
          </cell>
          <cell r="B393">
            <v>13.92</v>
          </cell>
        </row>
        <row r="403">
          <cell r="A403">
            <v>94965</v>
          </cell>
          <cell r="B403">
            <v>395.14</v>
          </cell>
        </row>
        <row r="415">
          <cell r="A415">
            <v>96523</v>
          </cell>
          <cell r="B415">
            <v>53.36</v>
          </cell>
        </row>
        <row r="422">
          <cell r="A422">
            <v>96527</v>
          </cell>
          <cell r="B422">
            <v>83.38</v>
          </cell>
        </row>
        <row r="429">
          <cell r="A429">
            <v>96386</v>
          </cell>
          <cell r="B429">
            <v>4.43</v>
          </cell>
        </row>
        <row r="441">
          <cell r="A441">
            <v>96995</v>
          </cell>
          <cell r="B441">
            <v>33.29</v>
          </cell>
        </row>
        <row r="447">
          <cell r="A447">
            <v>87501</v>
          </cell>
          <cell r="B447">
            <v>102.23</v>
          </cell>
        </row>
        <row r="458">
          <cell r="A458">
            <v>100575</v>
          </cell>
          <cell r="B458">
            <v>7.0000000000000007E-2</v>
          </cell>
        </row>
        <row r="466">
          <cell r="A466">
            <v>95877</v>
          </cell>
          <cell r="B466">
            <v>1.05</v>
          </cell>
        </row>
        <row r="473">
          <cell r="A473">
            <v>92480</v>
          </cell>
          <cell r="B473">
            <v>35.18</v>
          </cell>
        </row>
        <row r="488">
          <cell r="A488">
            <v>92486</v>
          </cell>
          <cell r="B488">
            <v>113.26</v>
          </cell>
        </row>
        <row r="500">
          <cell r="A500">
            <v>92775</v>
          </cell>
          <cell r="B500">
            <v>15</v>
          </cell>
        </row>
        <row r="510">
          <cell r="A510">
            <v>92776</v>
          </cell>
          <cell r="B510">
            <v>17.36</v>
          </cell>
        </row>
        <row r="520">
          <cell r="A520">
            <v>92777</v>
          </cell>
          <cell r="B520">
            <v>14.94</v>
          </cell>
        </row>
        <row r="530">
          <cell r="A530">
            <v>92778</v>
          </cell>
          <cell r="B530">
            <v>13.34</v>
          </cell>
        </row>
        <row r="540">
          <cell r="A540">
            <v>92779</v>
          </cell>
          <cell r="B540">
            <v>12.69</v>
          </cell>
        </row>
        <row r="550">
          <cell r="A550">
            <v>92780</v>
          </cell>
          <cell r="B550">
            <v>12.14</v>
          </cell>
        </row>
        <row r="560">
          <cell r="A560">
            <v>92781</v>
          </cell>
          <cell r="B560">
            <v>13.74</v>
          </cell>
        </row>
        <row r="570">
          <cell r="A570">
            <v>92725</v>
          </cell>
          <cell r="B570">
            <v>461.87</v>
          </cell>
        </row>
        <row r="581">
          <cell r="A581">
            <v>93182</v>
          </cell>
          <cell r="B581">
            <v>39.24</v>
          </cell>
        </row>
        <row r="594">
          <cell r="A594">
            <v>93183</v>
          </cell>
          <cell r="B594">
            <v>51.05</v>
          </cell>
        </row>
        <row r="607">
          <cell r="A607">
            <v>93184</v>
          </cell>
          <cell r="B607">
            <v>28.65</v>
          </cell>
        </row>
        <row r="620">
          <cell r="A620">
            <v>93185</v>
          </cell>
          <cell r="B620">
            <v>50.39</v>
          </cell>
        </row>
        <row r="633">
          <cell r="A633">
            <v>87523</v>
          </cell>
          <cell r="B633">
            <v>61.97</v>
          </cell>
        </row>
        <row r="644">
          <cell r="A644">
            <v>96359</v>
          </cell>
          <cell r="B644">
            <v>69.48</v>
          </cell>
        </row>
        <row r="660">
          <cell r="A660">
            <v>9035</v>
          </cell>
          <cell r="B660">
            <v>262.06</v>
          </cell>
        </row>
        <row r="670">
          <cell r="A670">
            <v>90790</v>
          </cell>
          <cell r="B670">
            <v>646.29</v>
          </cell>
        </row>
        <row r="679">
          <cell r="A679">
            <v>91306</v>
          </cell>
          <cell r="B679">
            <v>92.63</v>
          </cell>
        </row>
        <row r="687">
          <cell r="A687">
            <v>91341</v>
          </cell>
          <cell r="B687">
            <v>511.87</v>
          </cell>
        </row>
        <row r="698">
          <cell r="A698">
            <v>94569</v>
          </cell>
          <cell r="B698">
            <v>609.37</v>
          </cell>
        </row>
        <row r="708">
          <cell r="A708">
            <v>94570</v>
          </cell>
          <cell r="B708">
            <v>394.24</v>
          </cell>
        </row>
        <row r="718">
          <cell r="A718">
            <v>94573</v>
          </cell>
          <cell r="B718">
            <v>360.93</v>
          </cell>
        </row>
        <row r="728">
          <cell r="A728">
            <v>100674</v>
          </cell>
          <cell r="B728">
            <v>344.85</v>
          </cell>
        </row>
        <row r="738">
          <cell r="A738">
            <v>94216</v>
          </cell>
          <cell r="B738">
            <v>189.67</v>
          </cell>
        </row>
        <row r="749">
          <cell r="A749">
            <v>100327</v>
          </cell>
          <cell r="B749">
            <v>49.09</v>
          </cell>
        </row>
        <row r="763">
          <cell r="A763">
            <v>94229</v>
          </cell>
          <cell r="B763">
            <v>139.66</v>
          </cell>
        </row>
        <row r="777">
          <cell r="A777">
            <v>92580</v>
          </cell>
          <cell r="B777">
            <v>36.94</v>
          </cell>
        </row>
        <row r="788">
          <cell r="A788">
            <v>98546</v>
          </cell>
          <cell r="B788">
            <v>84.21</v>
          </cell>
        </row>
        <row r="798">
          <cell r="A798">
            <v>87879</v>
          </cell>
          <cell r="B798">
            <v>3.14</v>
          </cell>
        </row>
        <row r="806">
          <cell r="A806">
            <v>87905</v>
          </cell>
          <cell r="B806">
            <v>6.32</v>
          </cell>
        </row>
        <row r="814">
          <cell r="A814">
            <v>87529</v>
          </cell>
          <cell r="B814">
            <v>27.04</v>
          </cell>
        </row>
        <row r="822">
          <cell r="A822">
            <v>87531</v>
          </cell>
          <cell r="B822">
            <v>26.14</v>
          </cell>
        </row>
        <row r="830">
          <cell r="A830">
            <v>87775</v>
          </cell>
          <cell r="B830">
            <v>29.34</v>
          </cell>
        </row>
        <row r="839">
          <cell r="A839">
            <v>90408</v>
          </cell>
          <cell r="B839">
            <v>24.35</v>
          </cell>
        </row>
        <row r="847">
          <cell r="A847">
            <v>90409</v>
          </cell>
          <cell r="B847">
            <v>25.78</v>
          </cell>
        </row>
        <row r="855">
          <cell r="A855">
            <v>87273</v>
          </cell>
          <cell r="B855">
            <v>57.02</v>
          </cell>
        </row>
        <row r="865">
          <cell r="A865">
            <v>94273</v>
          </cell>
          <cell r="B865">
            <v>28.64</v>
          </cell>
        </row>
        <row r="875">
          <cell r="A875">
            <v>100324</v>
          </cell>
          <cell r="B875">
            <v>92.27</v>
          </cell>
        </row>
        <row r="886">
          <cell r="A886">
            <v>92398</v>
          </cell>
          <cell r="B886">
            <v>46.49</v>
          </cell>
        </row>
        <row r="900">
          <cell r="A900">
            <v>87263</v>
          </cell>
          <cell r="B900">
            <v>100.35</v>
          </cell>
        </row>
        <row r="910">
          <cell r="A910">
            <v>98673</v>
          </cell>
          <cell r="B910">
            <v>155.94999999999999</v>
          </cell>
        </row>
        <row r="921">
          <cell r="A921">
            <v>98689</v>
          </cell>
          <cell r="B921">
            <v>75.790000000000006</v>
          </cell>
        </row>
        <row r="930">
          <cell r="A930">
            <v>94994</v>
          </cell>
          <cell r="B930">
            <v>78.98</v>
          </cell>
        </row>
        <row r="943">
          <cell r="A943">
            <v>87630</v>
          </cell>
          <cell r="B943">
            <v>28.63</v>
          </cell>
        </row>
        <row r="953">
          <cell r="A953">
            <v>88411</v>
          </cell>
          <cell r="B953">
            <v>1.91</v>
          </cell>
        </row>
        <row r="961">
          <cell r="A961">
            <v>88416</v>
          </cell>
          <cell r="B961">
            <v>11.47</v>
          </cell>
        </row>
        <row r="969">
          <cell r="A969">
            <v>88484</v>
          </cell>
          <cell r="B969">
            <v>2.08</v>
          </cell>
        </row>
        <row r="977">
          <cell r="A977">
            <v>88485</v>
          </cell>
          <cell r="B977">
            <v>1.79</v>
          </cell>
        </row>
        <row r="985">
          <cell r="A985">
            <v>88488</v>
          </cell>
          <cell r="B985">
            <v>11.51</v>
          </cell>
        </row>
        <row r="993">
          <cell r="A993">
            <v>88489</v>
          </cell>
          <cell r="B993">
            <v>8.5299999999999994</v>
          </cell>
        </row>
        <row r="1001">
          <cell r="A1001">
            <v>88496</v>
          </cell>
          <cell r="B1001">
            <v>16.68</v>
          </cell>
        </row>
        <row r="1010">
          <cell r="A1010">
            <v>88497</v>
          </cell>
          <cell r="B1010">
            <v>9.4499999999999993</v>
          </cell>
        </row>
        <row r="1019">
          <cell r="A1019">
            <v>100720</v>
          </cell>
          <cell r="B1019">
            <v>6.98</v>
          </cell>
        </row>
        <row r="1027">
          <cell r="A1027">
            <v>100761</v>
          </cell>
          <cell r="B1027">
            <v>32.450000000000003</v>
          </cell>
        </row>
        <row r="1037">
          <cell r="A1037">
            <v>84665</v>
          </cell>
          <cell r="B1037">
            <v>17.46</v>
          </cell>
        </row>
        <row r="1045">
          <cell r="A1045">
            <v>96531</v>
          </cell>
          <cell r="B1045">
            <v>78.39</v>
          </cell>
        </row>
        <row r="1060">
          <cell r="A1060">
            <v>89356</v>
          </cell>
          <cell r="B1060">
            <v>15.54</v>
          </cell>
        </row>
        <row r="1069">
          <cell r="A1069">
            <v>89357</v>
          </cell>
          <cell r="B1069">
            <v>19.079999999999998</v>
          </cell>
        </row>
        <row r="1078">
          <cell r="A1078">
            <v>89449</v>
          </cell>
          <cell r="B1078">
            <v>15.72</v>
          </cell>
        </row>
        <row r="1087">
          <cell r="A1087">
            <v>89451</v>
          </cell>
          <cell r="B1087">
            <v>43.18</v>
          </cell>
        </row>
        <row r="1096">
          <cell r="A1096">
            <v>89711</v>
          </cell>
          <cell r="B1096">
            <v>14.31</v>
          </cell>
        </row>
        <row r="1105">
          <cell r="A1105">
            <v>89714</v>
          </cell>
          <cell r="B1105">
            <v>42.63</v>
          </cell>
        </row>
        <row r="1116">
          <cell r="A1116">
            <v>89798</v>
          </cell>
          <cell r="B1116">
            <v>10.36</v>
          </cell>
        </row>
        <row r="1127">
          <cell r="A1127">
            <v>89849</v>
          </cell>
          <cell r="B1127">
            <v>49</v>
          </cell>
        </row>
        <row r="1138">
          <cell r="A1138">
            <v>89362</v>
          </cell>
          <cell r="B1138">
            <v>6.35</v>
          </cell>
        </row>
        <row r="1149">
          <cell r="A1149">
            <v>89366</v>
          </cell>
          <cell r="B1149">
            <v>12.9</v>
          </cell>
        </row>
        <row r="1160">
          <cell r="A1160">
            <v>89367</v>
          </cell>
          <cell r="B1160">
            <v>9.02</v>
          </cell>
        </row>
        <row r="1171">
          <cell r="A1171">
            <v>89378</v>
          </cell>
          <cell r="B1171">
            <v>4.88</v>
          </cell>
        </row>
        <row r="1182">
          <cell r="A1182">
            <v>89381</v>
          </cell>
          <cell r="B1182">
            <v>10.87</v>
          </cell>
        </row>
        <row r="1193">
          <cell r="A1193">
            <v>89383</v>
          </cell>
          <cell r="B1193">
            <v>4.97</v>
          </cell>
        </row>
        <row r="1204">
          <cell r="A1204">
            <v>89386</v>
          </cell>
          <cell r="B1204">
            <v>6.91</v>
          </cell>
        </row>
        <row r="1215">
          <cell r="A1215">
            <v>89395</v>
          </cell>
          <cell r="B1215">
            <v>8.9700000000000006</v>
          </cell>
        </row>
        <row r="1226">
          <cell r="A1226">
            <v>89396</v>
          </cell>
          <cell r="B1226">
            <v>16.559999999999999</v>
          </cell>
        </row>
        <row r="1237">
          <cell r="A1237">
            <v>89436</v>
          </cell>
          <cell r="B1237">
            <v>5.28</v>
          </cell>
        </row>
        <row r="1248">
          <cell r="A1248">
            <v>89501</v>
          </cell>
          <cell r="B1248">
            <v>11.45</v>
          </cell>
        </row>
        <row r="1259">
          <cell r="A1259">
            <v>89513</v>
          </cell>
          <cell r="B1259">
            <v>102.39</v>
          </cell>
        </row>
        <row r="1270">
          <cell r="A1270">
            <v>89575</v>
          </cell>
          <cell r="B1270">
            <v>9.33</v>
          </cell>
        </row>
        <row r="1281">
          <cell r="A1281">
            <v>89596</v>
          </cell>
          <cell r="B1281">
            <v>9.15</v>
          </cell>
        </row>
        <row r="1292">
          <cell r="A1292">
            <v>89611</v>
          </cell>
          <cell r="B1292">
            <v>29.86</v>
          </cell>
        </row>
        <row r="1303">
          <cell r="A1303">
            <v>89613</v>
          </cell>
          <cell r="B1303">
            <v>26.45</v>
          </cell>
        </row>
        <row r="1314">
          <cell r="A1314">
            <v>89625</v>
          </cell>
          <cell r="B1314">
            <v>18.28</v>
          </cell>
        </row>
        <row r="1325">
          <cell r="A1325">
            <v>89627</v>
          </cell>
          <cell r="B1325">
            <v>17.11</v>
          </cell>
        </row>
        <row r="1336">
          <cell r="A1336">
            <v>89629</v>
          </cell>
          <cell r="B1336">
            <v>75.53</v>
          </cell>
        </row>
        <row r="1347">
          <cell r="A1347">
            <v>89724</v>
          </cell>
          <cell r="B1347">
            <v>7.85</v>
          </cell>
        </row>
        <row r="1358">
          <cell r="A1358">
            <v>89726</v>
          </cell>
          <cell r="B1358">
            <v>5.55</v>
          </cell>
        </row>
        <row r="1369">
          <cell r="A1369">
            <v>89731</v>
          </cell>
          <cell r="B1369">
            <v>8.34</v>
          </cell>
        </row>
        <row r="1379">
          <cell r="A1379">
            <v>89732</v>
          </cell>
          <cell r="B1379">
            <v>8.8800000000000008</v>
          </cell>
        </row>
        <row r="1389">
          <cell r="A1389">
            <v>89744</v>
          </cell>
          <cell r="B1389">
            <v>19.05</v>
          </cell>
        </row>
        <row r="1399">
          <cell r="A1399">
            <v>89746</v>
          </cell>
          <cell r="B1399">
            <v>19</v>
          </cell>
        </row>
        <row r="1409">
          <cell r="A1409">
            <v>89748</v>
          </cell>
          <cell r="B1409">
            <v>31.12</v>
          </cell>
        </row>
        <row r="1419">
          <cell r="A1419">
            <v>89752</v>
          </cell>
          <cell r="B1419">
            <v>4.83</v>
          </cell>
        </row>
        <row r="1429">
          <cell r="A1429">
            <v>89753</v>
          </cell>
          <cell r="B1429">
            <v>7.12</v>
          </cell>
        </row>
        <row r="1439">
          <cell r="A1439">
            <v>89778</v>
          </cell>
          <cell r="B1439">
            <v>14.84</v>
          </cell>
        </row>
        <row r="1449">
          <cell r="A1449">
            <v>89797</v>
          </cell>
          <cell r="B1449">
            <v>37.28</v>
          </cell>
        </row>
        <row r="1459">
          <cell r="A1459">
            <v>89825</v>
          </cell>
          <cell r="B1459">
            <v>12.34</v>
          </cell>
        </row>
        <row r="1469">
          <cell r="A1469">
            <v>90373</v>
          </cell>
          <cell r="B1469">
            <v>11.76</v>
          </cell>
        </row>
        <row r="1480">
          <cell r="A1480">
            <v>94704</v>
          </cell>
          <cell r="B1480">
            <v>20.34</v>
          </cell>
        </row>
        <row r="1491">
          <cell r="A1491">
            <v>94789</v>
          </cell>
          <cell r="B1491">
            <v>238.58</v>
          </cell>
        </row>
        <row r="1502">
          <cell r="A1502">
            <v>95693</v>
          </cell>
          <cell r="B1502">
            <v>44.32</v>
          </cell>
        </row>
        <row r="1512">
          <cell r="A1512">
            <v>97902</v>
          </cell>
          <cell r="B1512">
            <v>494.4</v>
          </cell>
        </row>
        <row r="1527">
          <cell r="A1527">
            <v>97907</v>
          </cell>
          <cell r="B1527">
            <v>480.74</v>
          </cell>
        </row>
        <row r="1542">
          <cell r="A1542">
            <v>89707</v>
          </cell>
          <cell r="B1542">
            <v>24.1</v>
          </cell>
        </row>
        <row r="1555">
          <cell r="A1555">
            <v>98066</v>
          </cell>
          <cell r="B1555">
            <v>4608.55</v>
          </cell>
        </row>
        <row r="1574">
          <cell r="A1574">
            <v>98069</v>
          </cell>
          <cell r="B1574">
            <v>9768.81</v>
          </cell>
        </row>
        <row r="1593">
          <cell r="A1593">
            <v>89985</v>
          </cell>
          <cell r="B1593">
            <v>73.44</v>
          </cell>
        </row>
        <row r="1602">
          <cell r="A1602">
            <v>89987</v>
          </cell>
          <cell r="B1602">
            <v>77.36</v>
          </cell>
        </row>
        <row r="1611">
          <cell r="A1611">
            <v>94499</v>
          </cell>
          <cell r="B1611">
            <v>247.27</v>
          </cell>
        </row>
        <row r="1620">
          <cell r="A1620">
            <v>94792</v>
          </cell>
          <cell r="B1620">
            <v>108.32</v>
          </cell>
        </row>
        <row r="1629">
          <cell r="A1629">
            <v>94794</v>
          </cell>
          <cell r="B1629">
            <v>147.19999999999999</v>
          </cell>
        </row>
        <row r="1638">
          <cell r="A1638">
            <v>99619</v>
          </cell>
          <cell r="B1638">
            <v>74.59</v>
          </cell>
        </row>
        <row r="1647">
          <cell r="A1647">
            <v>99620</v>
          </cell>
          <cell r="B1647">
            <v>116.76</v>
          </cell>
        </row>
        <row r="1656">
          <cell r="A1656">
            <v>99622</v>
          </cell>
          <cell r="B1656">
            <v>179.77</v>
          </cell>
        </row>
        <row r="1665">
          <cell r="A1665">
            <v>99635</v>
          </cell>
          <cell r="B1665">
            <v>248.75</v>
          </cell>
        </row>
        <row r="1674">
          <cell r="A1674">
            <v>97599</v>
          </cell>
          <cell r="B1674">
            <v>32.520000000000003</v>
          </cell>
        </row>
        <row r="1682">
          <cell r="A1682">
            <v>101905</v>
          </cell>
          <cell r="B1682">
            <v>185.34</v>
          </cell>
        </row>
        <row r="1691">
          <cell r="A1691">
            <v>101908</v>
          </cell>
          <cell r="B1691">
            <v>179.71</v>
          </cell>
        </row>
        <row r="1700">
          <cell r="A1700">
            <v>91877</v>
          </cell>
          <cell r="B1700">
            <v>8.09</v>
          </cell>
        </row>
        <row r="1708">
          <cell r="A1708">
            <v>93014</v>
          </cell>
          <cell r="B1708">
            <v>13.17</v>
          </cell>
        </row>
        <row r="1716">
          <cell r="A1716">
            <v>98268</v>
          </cell>
          <cell r="B1716">
            <v>16.649999999999999</v>
          </cell>
        </row>
        <row r="1724">
          <cell r="A1724">
            <v>100562</v>
          </cell>
          <cell r="B1724">
            <v>252.1</v>
          </cell>
        </row>
        <row r="1733">
          <cell r="A1733">
            <v>101795</v>
          </cell>
          <cell r="B1733">
            <v>410.52</v>
          </cell>
        </row>
        <row r="1756">
          <cell r="A1756">
            <v>101798</v>
          </cell>
          <cell r="B1756">
            <v>368.6</v>
          </cell>
        </row>
        <row r="1765">
          <cell r="A1765">
            <v>98297</v>
          </cell>
          <cell r="B1765">
            <v>2.09</v>
          </cell>
        </row>
        <row r="1773">
          <cell r="A1773">
            <v>98304</v>
          </cell>
          <cell r="B1773">
            <v>861.35</v>
          </cell>
        </row>
        <row r="1781">
          <cell r="A1781">
            <v>95797</v>
          </cell>
          <cell r="B1781">
            <v>41.53</v>
          </cell>
        </row>
        <row r="1790">
          <cell r="A1790">
            <v>91872</v>
          </cell>
          <cell r="B1790">
            <v>11.31</v>
          </cell>
        </row>
        <row r="1798">
          <cell r="A1798">
            <v>91943</v>
          </cell>
          <cell r="B1798">
            <v>14.17</v>
          </cell>
        </row>
        <row r="1807">
          <cell r="A1807">
            <v>96973</v>
          </cell>
          <cell r="B1807">
            <v>47.02</v>
          </cell>
        </row>
        <row r="1816">
          <cell r="A1816">
            <v>96987</v>
          </cell>
          <cell r="B1816">
            <v>108.07</v>
          </cell>
        </row>
        <row r="1824">
          <cell r="A1824">
            <v>96988</v>
          </cell>
          <cell r="B1824">
            <v>169.79</v>
          </cell>
        </row>
        <row r="1832">
          <cell r="A1832">
            <v>96989</v>
          </cell>
          <cell r="B1832">
            <v>111.57</v>
          </cell>
        </row>
        <row r="1840">
          <cell r="A1840">
            <v>98111</v>
          </cell>
          <cell r="B1840">
            <v>19.88</v>
          </cell>
        </row>
        <row r="1849">
          <cell r="A1849">
            <v>691</v>
          </cell>
          <cell r="B1849">
            <v>3</v>
          </cell>
        </row>
        <row r="1855">
          <cell r="A1855">
            <v>91874</v>
          </cell>
          <cell r="B1855">
            <v>3.41</v>
          </cell>
        </row>
        <row r="1863">
          <cell r="A1863">
            <v>91887</v>
          </cell>
          <cell r="B1863">
            <v>6.6</v>
          </cell>
        </row>
        <row r="1871">
          <cell r="A1871">
            <v>91893</v>
          </cell>
          <cell r="B1871">
            <v>10.66</v>
          </cell>
        </row>
        <row r="1879">
          <cell r="A1879">
            <v>91940</v>
          </cell>
          <cell r="B1879">
            <v>10.63</v>
          </cell>
        </row>
        <row r="1888">
          <cell r="A1888">
            <v>96114</v>
          </cell>
          <cell r="B1888">
            <v>50.51</v>
          </cell>
        </row>
        <row r="1904">
          <cell r="A1904">
            <v>98510</v>
          </cell>
          <cell r="B1904">
            <v>98.27</v>
          </cell>
        </row>
        <row r="1912">
          <cell r="A1912">
            <v>98504</v>
          </cell>
          <cell r="B1912">
            <v>12.12</v>
          </cell>
        </row>
        <row r="1920">
          <cell r="A1920">
            <v>96543</v>
          </cell>
          <cell r="B1920">
            <v>15.52</v>
          </cell>
        </row>
        <row r="1930">
          <cell r="A1930">
            <v>86928</v>
          </cell>
          <cell r="B1930">
            <v>299.55</v>
          </cell>
        </row>
        <row r="1939">
          <cell r="A1939">
            <v>86932</v>
          </cell>
          <cell r="B1939">
            <v>406.69</v>
          </cell>
        </row>
        <row r="1946">
          <cell r="A1946">
            <v>93441</v>
          </cell>
          <cell r="B1946">
            <v>778.91</v>
          </cell>
        </row>
        <row r="1955">
          <cell r="A1955">
            <v>96526</v>
          </cell>
          <cell r="B1955">
            <v>201.05</v>
          </cell>
        </row>
        <row r="1962">
          <cell r="A1962">
            <v>73361</v>
          </cell>
          <cell r="B1962">
            <v>377.55</v>
          </cell>
        </row>
        <row r="1974">
          <cell r="A1974">
            <v>95955</v>
          </cell>
          <cell r="B1974">
            <v>2580.5700000000002</v>
          </cell>
        </row>
        <row r="1998">
          <cell r="A1998">
            <v>95241</v>
          </cell>
          <cell r="B1998">
            <v>22.3</v>
          </cell>
        </row>
        <row r="2006">
          <cell r="A2006">
            <v>87620</v>
          </cell>
          <cell r="B2006">
            <v>28.14</v>
          </cell>
        </row>
        <row r="2016">
          <cell r="A2016">
            <v>93655</v>
          </cell>
          <cell r="B2016">
            <v>11.89</v>
          </cell>
        </row>
        <row r="2025">
          <cell r="A2025">
            <v>91857</v>
          </cell>
          <cell r="B2025">
            <v>10.28</v>
          </cell>
        </row>
        <row r="2033">
          <cell r="A2033">
            <v>101883</v>
          </cell>
          <cell r="B2033">
            <v>479.77</v>
          </cell>
        </row>
        <row r="2042">
          <cell r="A2042">
            <v>101879</v>
          </cell>
          <cell r="B2042">
            <v>503.51</v>
          </cell>
        </row>
        <row r="2051">
          <cell r="A2051">
            <v>93671</v>
          </cell>
          <cell r="B2051">
            <v>73.06</v>
          </cell>
        </row>
        <row r="2060">
          <cell r="A2060">
            <v>93672</v>
          </cell>
          <cell r="B2060">
            <v>77.64</v>
          </cell>
        </row>
        <row r="2069">
          <cell r="A2069">
            <v>93673</v>
          </cell>
          <cell r="B2069">
            <v>83.78</v>
          </cell>
        </row>
        <row r="2078">
          <cell r="A2078">
            <v>101894</v>
          </cell>
          <cell r="B2078">
            <v>137.34</v>
          </cell>
        </row>
        <row r="2087">
          <cell r="A2087">
            <v>91926</v>
          </cell>
          <cell r="B2087">
            <v>2.88</v>
          </cell>
        </row>
        <row r="2096">
          <cell r="A2096">
            <v>96535</v>
          </cell>
          <cell r="B2096">
            <v>73.97</v>
          </cell>
        </row>
        <row r="2111">
          <cell r="A2111">
            <v>91928</v>
          </cell>
          <cell r="B2111">
            <v>4.79</v>
          </cell>
        </row>
        <row r="2120">
          <cell r="A2120">
            <v>91930</v>
          </cell>
          <cell r="B2120">
            <v>7.93</v>
          </cell>
        </row>
        <row r="2129">
          <cell r="A2129">
            <v>92982</v>
          </cell>
          <cell r="B2129">
            <v>13.34</v>
          </cell>
        </row>
        <row r="2138">
          <cell r="A2138">
            <v>92990</v>
          </cell>
          <cell r="B2138">
            <v>55.94</v>
          </cell>
        </row>
        <row r="2147">
          <cell r="A2147">
            <v>91862</v>
          </cell>
          <cell r="B2147">
            <v>6.99</v>
          </cell>
        </row>
        <row r="2156">
          <cell r="A2156">
            <v>91863</v>
          </cell>
          <cell r="B2156">
            <v>8.17</v>
          </cell>
        </row>
        <row r="2165">
          <cell r="A2165">
            <v>91864</v>
          </cell>
          <cell r="B2165">
            <v>10.79</v>
          </cell>
        </row>
        <row r="2174">
          <cell r="A2174">
            <v>91865</v>
          </cell>
          <cell r="B2174">
            <v>13.38</v>
          </cell>
        </row>
        <row r="2183">
          <cell r="A2183">
            <v>93008</v>
          </cell>
          <cell r="B2183">
            <v>11.66</v>
          </cell>
        </row>
        <row r="2191">
          <cell r="A2191">
            <v>93009</v>
          </cell>
          <cell r="B2191">
            <v>17.36</v>
          </cell>
        </row>
        <row r="2199">
          <cell r="A2199">
            <v>93010</v>
          </cell>
          <cell r="B2199">
            <v>24.24</v>
          </cell>
        </row>
        <row r="2207">
          <cell r="A2207">
            <v>97670</v>
          </cell>
          <cell r="B2207">
            <v>20.010000000000002</v>
          </cell>
        </row>
        <row r="2215">
          <cell r="A2215">
            <v>91855</v>
          </cell>
          <cell r="B2215">
            <v>6.06</v>
          </cell>
        </row>
        <row r="2223">
          <cell r="A2223">
            <v>91953</v>
          </cell>
          <cell r="B2223">
            <v>20.46</v>
          </cell>
        </row>
        <row r="2230">
          <cell r="A2230">
            <v>91955</v>
          </cell>
          <cell r="B2230">
            <v>25.14</v>
          </cell>
        </row>
        <row r="2237">
          <cell r="A2237">
            <v>91959</v>
          </cell>
          <cell r="B2237">
            <v>32.46</v>
          </cell>
        </row>
        <row r="2244">
          <cell r="A2244">
            <v>91967</v>
          </cell>
          <cell r="B2244">
            <v>44.46</v>
          </cell>
        </row>
        <row r="2251">
          <cell r="A2251">
            <v>97597</v>
          </cell>
          <cell r="B2251">
            <v>39.659999999999997</v>
          </cell>
        </row>
        <row r="2259">
          <cell r="A2259">
            <v>92004</v>
          </cell>
          <cell r="B2259">
            <v>39.590000000000003</v>
          </cell>
        </row>
        <row r="2266">
          <cell r="A2266">
            <v>91992</v>
          </cell>
          <cell r="B2266">
            <v>30.04</v>
          </cell>
        </row>
        <row r="2273">
          <cell r="A2273">
            <v>92008</v>
          </cell>
          <cell r="B2273">
            <v>34.93</v>
          </cell>
        </row>
        <row r="2280">
          <cell r="A2280">
            <v>97608</v>
          </cell>
          <cell r="B2280">
            <v>70.33</v>
          </cell>
        </row>
        <row r="2289">
          <cell r="A2289">
            <v>97585</v>
          </cell>
          <cell r="B2289">
            <v>64.319999999999993</v>
          </cell>
        </row>
        <row r="2297">
          <cell r="A2297">
            <v>91941</v>
          </cell>
          <cell r="B2297">
            <v>7.37</v>
          </cell>
        </row>
        <row r="2306">
          <cell r="A2306">
            <v>91937</v>
          </cell>
          <cell r="B2306">
            <v>8.64</v>
          </cell>
        </row>
        <row r="2314">
          <cell r="A2314">
            <v>92869</v>
          </cell>
          <cell r="B2314">
            <v>6.52</v>
          </cell>
        </row>
        <row r="2323">
          <cell r="A2323">
            <v>97887</v>
          </cell>
          <cell r="B2323">
            <v>223.2</v>
          </cell>
        </row>
        <row r="2335">
          <cell r="A2335">
            <v>4634</v>
          </cell>
          <cell r="B2335">
            <v>123.75</v>
          </cell>
        </row>
        <row r="2341">
          <cell r="A2341">
            <v>96977</v>
          </cell>
          <cell r="B2341">
            <v>47.58</v>
          </cell>
        </row>
        <row r="2349">
          <cell r="A2349">
            <v>86910</v>
          </cell>
          <cell r="B2349">
            <v>107.2</v>
          </cell>
        </row>
        <row r="2358">
          <cell r="A2358">
            <v>93656</v>
          </cell>
          <cell r="B2358">
            <v>11.89</v>
          </cell>
        </row>
        <row r="2367">
          <cell r="A2367">
            <v>91882</v>
          </cell>
          <cell r="B2367">
            <v>5.33</v>
          </cell>
        </row>
        <row r="2375">
          <cell r="A2375">
            <v>96536</v>
          </cell>
          <cell r="B2375">
            <v>46.26</v>
          </cell>
        </row>
        <row r="2390">
          <cell r="A2390">
            <v>88503</v>
          </cell>
          <cell r="B2390">
            <v>859.01</v>
          </cell>
        </row>
        <row r="2409">
          <cell r="A2409">
            <v>93657</v>
          </cell>
          <cell r="B2409">
            <v>12.95</v>
          </cell>
        </row>
        <row r="2418">
          <cell r="A2418">
            <v>91875</v>
          </cell>
          <cell r="B2418">
            <v>4.54</v>
          </cell>
        </row>
        <row r="2426">
          <cell r="A2426">
            <v>89578</v>
          </cell>
          <cell r="B2426">
            <v>31.33</v>
          </cell>
        </row>
        <row r="2437">
          <cell r="A2437">
            <v>89576</v>
          </cell>
          <cell r="B2437">
            <v>21.57</v>
          </cell>
        </row>
        <row r="2448">
          <cell r="A2448">
            <v>98557</v>
          </cell>
          <cell r="B2448">
            <v>28.45</v>
          </cell>
        </row>
        <row r="2456">
          <cell r="A2456">
            <v>89671</v>
          </cell>
          <cell r="B2456">
            <v>28.91</v>
          </cell>
        </row>
        <row r="2466">
          <cell r="A2466">
            <v>89600</v>
          </cell>
          <cell r="B2466">
            <v>16.62</v>
          </cell>
        </row>
        <row r="2476">
          <cell r="A2476">
            <v>95695</v>
          </cell>
          <cell r="B2476">
            <v>57.71</v>
          </cell>
        </row>
        <row r="2486">
          <cell r="A2486">
            <v>89583</v>
          </cell>
          <cell r="B2486">
            <v>30.46</v>
          </cell>
        </row>
        <row r="2496">
          <cell r="A2496">
            <v>99253</v>
          </cell>
          <cell r="B2496">
            <v>334.58</v>
          </cell>
        </row>
        <row r="2511">
          <cell r="A2511">
            <v>91876</v>
          </cell>
          <cell r="B2511">
            <v>6.03</v>
          </cell>
        </row>
        <row r="2519">
          <cell r="A2519">
            <v>97327</v>
          </cell>
          <cell r="B2519">
            <v>27.32</v>
          </cell>
        </row>
        <row r="2528">
          <cell r="A2528">
            <v>97328</v>
          </cell>
          <cell r="B2528">
            <v>49.28</v>
          </cell>
        </row>
        <row r="2537">
          <cell r="A2537">
            <v>97329</v>
          </cell>
          <cell r="B2537">
            <v>51.31</v>
          </cell>
        </row>
        <row r="2546">
          <cell r="A2546">
            <v>97330</v>
          </cell>
          <cell r="B2546">
            <v>74.510000000000005</v>
          </cell>
        </row>
        <row r="2555">
          <cell r="A2555">
            <v>92873</v>
          </cell>
          <cell r="B2555">
            <v>120.82</v>
          </cell>
        </row>
        <row r="2565">
          <cell r="A2565">
            <v>89369</v>
          </cell>
          <cell r="B2565">
            <v>13.85</v>
          </cell>
        </row>
        <row r="2576">
          <cell r="A2576">
            <v>89370</v>
          </cell>
          <cell r="B2576">
            <v>10.73</v>
          </cell>
        </row>
        <row r="2587">
          <cell r="A2587">
            <v>4271</v>
          </cell>
          <cell r="B2587">
            <v>803.52</v>
          </cell>
        </row>
        <row r="2595">
          <cell r="A2595">
            <v>95644</v>
          </cell>
          <cell r="B2595">
            <v>176.62</v>
          </cell>
        </row>
        <row r="2612">
          <cell r="A2612">
            <v>94991</v>
          </cell>
          <cell r="B2612">
            <v>525.83000000000004</v>
          </cell>
        </row>
        <row r="2623">
          <cell r="A2623">
            <v>91881</v>
          </cell>
          <cell r="B2623">
            <v>9.02</v>
          </cell>
        </row>
        <row r="2631">
          <cell r="A2631">
            <v>3258</v>
          </cell>
          <cell r="B2631">
            <v>10.89</v>
          </cell>
        </row>
        <row r="2638">
          <cell r="A2638">
            <v>100849</v>
          </cell>
          <cell r="B2638">
            <v>36.33</v>
          </cell>
        </row>
        <row r="2646">
          <cell r="A2646">
            <v>95760</v>
          </cell>
          <cell r="B2646">
            <v>13.94</v>
          </cell>
        </row>
        <row r="2654">
          <cell r="A2654">
            <v>3247</v>
          </cell>
          <cell r="B2654">
            <v>45.97</v>
          </cell>
        </row>
        <row r="2667">
          <cell r="A2667">
            <v>95543</v>
          </cell>
          <cell r="B2667">
            <v>77.040000000000006</v>
          </cell>
        </row>
        <row r="2675">
          <cell r="A2675">
            <v>94807</v>
          </cell>
          <cell r="B2675">
            <v>481.51</v>
          </cell>
        </row>
        <row r="2685">
          <cell r="A2685">
            <v>96985</v>
          </cell>
          <cell r="B2685">
            <v>56.69</v>
          </cell>
        </row>
        <row r="2693">
          <cell r="A2693">
            <v>95545</v>
          </cell>
          <cell r="B2693">
            <v>58.75</v>
          </cell>
        </row>
        <row r="2701">
          <cell r="A2701">
            <v>102113</v>
          </cell>
          <cell r="B2701">
            <v>1263.4000000000001</v>
          </cell>
        </row>
        <row r="2714">
          <cell r="A2714">
            <v>95544</v>
          </cell>
          <cell r="B2714">
            <v>60.09</v>
          </cell>
        </row>
        <row r="2722">
          <cell r="A2722">
            <v>95749</v>
          </cell>
          <cell r="B2722">
            <v>21.5</v>
          </cell>
        </row>
        <row r="2732">
          <cell r="A2732">
            <v>101907</v>
          </cell>
          <cell r="B2732">
            <v>599.72</v>
          </cell>
        </row>
        <row r="2741">
          <cell r="A2741">
            <v>10630</v>
          </cell>
          <cell r="B2741">
            <v>22.96</v>
          </cell>
        </row>
        <row r="2747">
          <cell r="A2747">
            <v>101547</v>
          </cell>
          <cell r="B2747">
            <v>69.38</v>
          </cell>
        </row>
        <row r="2755">
          <cell r="A2755">
            <v>102105</v>
          </cell>
          <cell r="B2755">
            <v>9346.9599999999991</v>
          </cell>
        </row>
        <row r="2764">
          <cell r="A2764">
            <v>1583</v>
          </cell>
          <cell r="B2764">
            <v>11.51</v>
          </cell>
        </row>
        <row r="2776">
          <cell r="A2776">
            <v>1064</v>
          </cell>
          <cell r="B2776">
            <v>13.18</v>
          </cell>
        </row>
        <row r="2781">
          <cell r="A2781">
            <v>91936</v>
          </cell>
          <cell r="B2781">
            <v>9.09</v>
          </cell>
        </row>
        <row r="2790">
          <cell r="A2790">
            <v>89168</v>
          </cell>
          <cell r="B2790">
            <v>69.88</v>
          </cell>
        </row>
        <row r="2799">
          <cell r="A2799">
            <v>89173</v>
          </cell>
          <cell r="B2799">
            <v>27.17</v>
          </cell>
        </row>
        <row r="2807">
          <cell r="A2807">
            <v>89171</v>
          </cell>
          <cell r="B2807">
            <v>40.07</v>
          </cell>
        </row>
        <row r="2815">
          <cell r="A2815">
            <v>88238</v>
          </cell>
          <cell r="B2815">
            <v>13.77</v>
          </cell>
        </row>
        <row r="2828">
          <cell r="A2828">
            <v>88239</v>
          </cell>
          <cell r="B2828">
            <v>14.85</v>
          </cell>
        </row>
        <row r="2841">
          <cell r="A2841">
            <v>88243</v>
          </cell>
          <cell r="B2841">
            <v>16.559999999999999</v>
          </cell>
        </row>
        <row r="2854">
          <cell r="A2854">
            <v>101165</v>
          </cell>
          <cell r="B2854">
            <v>629.30999999999995</v>
          </cell>
        </row>
        <row r="2863">
          <cell r="A2863">
            <v>87519</v>
          </cell>
          <cell r="B2863">
            <v>66.89</v>
          </cell>
        </row>
        <row r="2874">
          <cell r="A2874">
            <v>87503</v>
          </cell>
          <cell r="B2874">
            <v>62.13</v>
          </cell>
        </row>
        <row r="2885">
          <cell r="A2885">
            <v>87511</v>
          </cell>
          <cell r="B2885">
            <v>78.81</v>
          </cell>
        </row>
        <row r="2896">
          <cell r="A2896">
            <v>87495</v>
          </cell>
          <cell r="B2896">
            <v>71.319999999999993</v>
          </cell>
        </row>
        <row r="2907">
          <cell r="A2907">
            <v>87393</v>
          </cell>
          <cell r="B2907">
            <v>3794.7</v>
          </cell>
        </row>
        <row r="2916">
          <cell r="A2916">
            <v>87367</v>
          </cell>
          <cell r="B2916">
            <v>503.02</v>
          </cell>
        </row>
        <row r="2925">
          <cell r="A2925">
            <v>87369</v>
          </cell>
          <cell r="B2925">
            <v>501.37</v>
          </cell>
        </row>
        <row r="2934">
          <cell r="A2934">
            <v>87292</v>
          </cell>
          <cell r="B2934">
            <v>433.84</v>
          </cell>
        </row>
        <row r="2945">
          <cell r="A2945">
            <v>87294</v>
          </cell>
          <cell r="B2945">
            <v>407.8</v>
          </cell>
        </row>
        <row r="2957">
          <cell r="A2957">
            <v>87313</v>
          </cell>
          <cell r="B2957">
            <v>431.51</v>
          </cell>
        </row>
        <row r="2967">
          <cell r="A2967">
            <v>100475</v>
          </cell>
          <cell r="B2967">
            <v>596.64</v>
          </cell>
        </row>
        <row r="2978">
          <cell r="A2978">
            <v>87298</v>
          </cell>
          <cell r="B2978">
            <v>545.55999999999995</v>
          </cell>
        </row>
        <row r="2988">
          <cell r="A2988">
            <v>88629</v>
          </cell>
          <cell r="B2988">
            <v>511.78</v>
          </cell>
        </row>
        <row r="2996">
          <cell r="A2996">
            <v>88628</v>
          </cell>
          <cell r="B2996">
            <v>454.51</v>
          </cell>
        </row>
        <row r="3006">
          <cell r="A3006">
            <v>87316</v>
          </cell>
          <cell r="B3006">
            <v>382.12</v>
          </cell>
        </row>
        <row r="3016">
          <cell r="A3016">
            <v>87301</v>
          </cell>
          <cell r="B3016">
            <v>476.69</v>
          </cell>
        </row>
        <row r="3026">
          <cell r="A3026">
            <v>88245</v>
          </cell>
          <cell r="B3026">
            <v>17.7</v>
          </cell>
        </row>
        <row r="3039">
          <cell r="A3039">
            <v>89998</v>
          </cell>
          <cell r="B3039">
            <v>12.4</v>
          </cell>
        </row>
        <row r="3047">
          <cell r="A3047">
            <v>92785</v>
          </cell>
          <cell r="B3047">
            <v>16.11</v>
          </cell>
        </row>
        <row r="3057">
          <cell r="A3057">
            <v>92786</v>
          </cell>
          <cell r="B3057">
            <v>15.65</v>
          </cell>
        </row>
        <row r="3067">
          <cell r="A3067">
            <v>92783</v>
          </cell>
          <cell r="B3067">
            <v>17.78</v>
          </cell>
        </row>
        <row r="3077">
          <cell r="A3077">
            <v>92784</v>
          </cell>
          <cell r="B3077">
            <v>16.260000000000002</v>
          </cell>
        </row>
        <row r="3087">
          <cell r="A3087">
            <v>88247</v>
          </cell>
          <cell r="B3087">
            <v>14.01</v>
          </cell>
        </row>
        <row r="3100">
          <cell r="A3100">
            <v>88248</v>
          </cell>
          <cell r="B3100">
            <v>13.51</v>
          </cell>
        </row>
        <row r="3113">
          <cell r="A3113">
            <v>88256</v>
          </cell>
          <cell r="B3113">
            <v>20.73</v>
          </cell>
        </row>
        <row r="3126">
          <cell r="A3126">
            <v>86889</v>
          </cell>
          <cell r="B3126">
            <v>532.55999999999995</v>
          </cell>
        </row>
        <row r="3138">
          <cell r="A3138">
            <v>86934</v>
          </cell>
          <cell r="B3138">
            <v>338.2</v>
          </cell>
        </row>
        <row r="3147">
          <cell r="A3147">
            <v>86894</v>
          </cell>
          <cell r="B3147">
            <v>259.45999999999998</v>
          </cell>
        </row>
        <row r="3159">
          <cell r="A3159">
            <v>88831</v>
          </cell>
          <cell r="B3159">
            <v>0.38</v>
          </cell>
        </row>
        <row r="3166">
          <cell r="A3166">
            <v>88830</v>
          </cell>
          <cell r="B3166">
            <v>1.65</v>
          </cell>
        </row>
        <row r="3175">
          <cell r="A3175">
            <v>88826</v>
          </cell>
          <cell r="B3175">
            <v>0.34</v>
          </cell>
        </row>
        <row r="3181">
          <cell r="A3181">
            <v>88827</v>
          </cell>
          <cell r="B3181">
            <v>0.04</v>
          </cell>
        </row>
        <row r="3187">
          <cell r="A3187">
            <v>88828</v>
          </cell>
          <cell r="B3187">
            <v>0.32</v>
          </cell>
        </row>
        <row r="3193">
          <cell r="A3193">
            <v>88829</v>
          </cell>
          <cell r="B3193">
            <v>0.95</v>
          </cell>
        </row>
        <row r="3199">
          <cell r="A3199">
            <v>89226</v>
          </cell>
          <cell r="B3199">
            <v>1.55</v>
          </cell>
        </row>
        <row r="3206">
          <cell r="A3206">
            <v>89225</v>
          </cell>
          <cell r="B3206">
            <v>4.75</v>
          </cell>
        </row>
        <row r="3215">
          <cell r="A3215">
            <v>89221</v>
          </cell>
          <cell r="B3215">
            <v>1.39</v>
          </cell>
        </row>
        <row r="3221">
          <cell r="A3221">
            <v>89222</v>
          </cell>
          <cell r="B3221">
            <v>0.16</v>
          </cell>
        </row>
        <row r="3227">
          <cell r="A3227">
            <v>89223</v>
          </cell>
          <cell r="B3227">
            <v>1.3</v>
          </cell>
        </row>
        <row r="3233">
          <cell r="A3233">
            <v>89224</v>
          </cell>
          <cell r="B3233">
            <v>1.9</v>
          </cell>
        </row>
        <row r="3239">
          <cell r="A3239">
            <v>91924</v>
          </cell>
          <cell r="B3239">
            <v>2.36</v>
          </cell>
        </row>
        <row r="3248">
          <cell r="A3248">
            <v>92981</v>
          </cell>
          <cell r="B3248">
            <v>16.47</v>
          </cell>
        </row>
        <row r="3257">
          <cell r="A3257">
            <v>98283</v>
          </cell>
          <cell r="B3257">
            <v>6.92</v>
          </cell>
        </row>
        <row r="3265">
          <cell r="A3265">
            <v>98102</v>
          </cell>
          <cell r="B3265">
            <v>115.61</v>
          </cell>
        </row>
        <row r="3276">
          <cell r="A3276">
            <v>100556</v>
          </cell>
          <cell r="B3276">
            <v>31.5</v>
          </cell>
        </row>
        <row r="3284">
          <cell r="A3284">
            <v>97886</v>
          </cell>
          <cell r="B3284">
            <v>140.93</v>
          </cell>
        </row>
        <row r="3296">
          <cell r="A3296">
            <v>97906</v>
          </cell>
          <cell r="B3296">
            <v>338.39</v>
          </cell>
        </row>
        <row r="3311">
          <cell r="A3311">
            <v>89482</v>
          </cell>
          <cell r="B3311">
            <v>20.329999999999998</v>
          </cell>
        </row>
        <row r="3324">
          <cell r="A3324">
            <v>88260</v>
          </cell>
          <cell r="B3324">
            <v>17.7</v>
          </cell>
        </row>
        <row r="3337">
          <cell r="A3337">
            <v>89884</v>
          </cell>
          <cell r="B3337">
            <v>51.32</v>
          </cell>
        </row>
        <row r="3346">
          <cell r="A3346">
            <v>89883</v>
          </cell>
          <cell r="B3346">
            <v>248.51</v>
          </cell>
        </row>
        <row r="3357">
          <cell r="A3357">
            <v>89878</v>
          </cell>
          <cell r="B3357">
            <v>26.28</v>
          </cell>
        </row>
        <row r="3364">
          <cell r="A3364">
            <v>89880</v>
          </cell>
          <cell r="B3364">
            <v>1.89</v>
          </cell>
        </row>
        <row r="3371">
          <cell r="A3371">
            <v>89879</v>
          </cell>
          <cell r="B3371">
            <v>4.8499999999999996</v>
          </cell>
        </row>
        <row r="3378">
          <cell r="A3378">
            <v>89881</v>
          </cell>
          <cell r="B3378">
            <v>49.29</v>
          </cell>
        </row>
        <row r="3385">
          <cell r="A3385">
            <v>89882</v>
          </cell>
          <cell r="B3385">
            <v>147.9</v>
          </cell>
        </row>
        <row r="3391">
          <cell r="A3391">
            <v>5903</v>
          </cell>
          <cell r="B3391">
            <v>39.29</v>
          </cell>
        </row>
        <row r="3400">
          <cell r="A3400">
            <v>5901</v>
          </cell>
          <cell r="B3400">
            <v>208.43</v>
          </cell>
        </row>
        <row r="3411">
          <cell r="A3411">
            <v>91396</v>
          </cell>
          <cell r="B3411">
            <v>15.59</v>
          </cell>
        </row>
        <row r="3418">
          <cell r="A3418">
            <v>91398</v>
          </cell>
          <cell r="B3418">
            <v>1.26</v>
          </cell>
        </row>
        <row r="3425">
          <cell r="A3425">
            <v>91397</v>
          </cell>
          <cell r="B3425">
            <v>3.27</v>
          </cell>
        </row>
        <row r="3432">
          <cell r="A3432">
            <v>5763</v>
          </cell>
          <cell r="B3432">
            <v>29.25</v>
          </cell>
        </row>
        <row r="3439">
          <cell r="A3439">
            <v>53831</v>
          </cell>
          <cell r="B3439">
            <v>139.88999999999999</v>
          </cell>
        </row>
        <row r="3445">
          <cell r="A3445">
            <v>88261</v>
          </cell>
          <cell r="B3445">
            <v>16.84</v>
          </cell>
        </row>
        <row r="3458">
          <cell r="A3458">
            <v>88262</v>
          </cell>
          <cell r="B3458">
            <v>17.600000000000001</v>
          </cell>
        </row>
        <row r="3471">
          <cell r="A3471">
            <v>87903</v>
          </cell>
          <cell r="B3471">
            <v>8.35</v>
          </cell>
        </row>
        <row r="3479">
          <cell r="A3479">
            <v>87877</v>
          </cell>
          <cell r="B3479">
            <v>6.48</v>
          </cell>
        </row>
        <row r="3487">
          <cell r="A3487">
            <v>90466</v>
          </cell>
          <cell r="B3487">
            <v>9.0299999999999994</v>
          </cell>
        </row>
        <row r="3495">
          <cell r="A3495">
            <v>100860</v>
          </cell>
          <cell r="B3495">
            <v>69.55</v>
          </cell>
        </row>
        <row r="3504">
          <cell r="A3504">
            <v>91534</v>
          </cell>
          <cell r="B3504">
            <v>22.37</v>
          </cell>
        </row>
        <row r="3512">
          <cell r="A3512">
            <v>91533</v>
          </cell>
          <cell r="B3512">
            <v>28.96</v>
          </cell>
        </row>
        <row r="3522">
          <cell r="A3522">
            <v>91529</v>
          </cell>
          <cell r="B3522">
            <v>0.68</v>
          </cell>
        </row>
        <row r="3528">
          <cell r="A3528">
            <v>91530</v>
          </cell>
          <cell r="B3528">
            <v>0.09</v>
          </cell>
        </row>
        <row r="3534">
          <cell r="A3534">
            <v>91531</v>
          </cell>
          <cell r="B3534">
            <v>0.85</v>
          </cell>
        </row>
        <row r="3540">
          <cell r="A3540">
            <v>91532</v>
          </cell>
          <cell r="B3540">
            <v>5.74</v>
          </cell>
        </row>
        <row r="3546">
          <cell r="A3546">
            <v>96308</v>
          </cell>
          <cell r="B3546">
            <v>0.16</v>
          </cell>
        </row>
        <row r="3553">
          <cell r="A3553">
            <v>96304</v>
          </cell>
          <cell r="B3553">
            <v>0.14000000000000001</v>
          </cell>
        </row>
        <row r="3559">
          <cell r="A3559">
            <v>96305</v>
          </cell>
          <cell r="B3559">
            <v>0.02</v>
          </cell>
        </row>
        <row r="3565">
          <cell r="A3565">
            <v>96306</v>
          </cell>
          <cell r="B3565">
            <v>0.18</v>
          </cell>
        </row>
        <row r="3571">
          <cell r="A3571">
            <v>96309</v>
          </cell>
          <cell r="B3571">
            <v>1.3</v>
          </cell>
        </row>
        <row r="3580">
          <cell r="A3580">
            <v>96307</v>
          </cell>
          <cell r="B3580">
            <v>0.96</v>
          </cell>
        </row>
        <row r="3586">
          <cell r="A3586">
            <v>94964</v>
          </cell>
          <cell r="B3586">
            <v>373.66</v>
          </cell>
        </row>
        <row r="3598">
          <cell r="A3598">
            <v>94970</v>
          </cell>
          <cell r="B3598">
            <v>365.75</v>
          </cell>
        </row>
        <row r="3610">
          <cell r="A3610">
            <v>94971</v>
          </cell>
          <cell r="B3610">
            <v>391.55</v>
          </cell>
        </row>
        <row r="3622">
          <cell r="A3622">
            <v>94972</v>
          </cell>
          <cell r="B3622">
            <v>408.7</v>
          </cell>
        </row>
        <row r="3634">
          <cell r="A3634">
            <v>94974</v>
          </cell>
          <cell r="B3634">
            <v>379.32</v>
          </cell>
        </row>
        <row r="3643">
          <cell r="A3643">
            <v>94962</v>
          </cell>
          <cell r="B3643">
            <v>292.69</v>
          </cell>
        </row>
        <row r="3655">
          <cell r="A3655">
            <v>94968</v>
          </cell>
          <cell r="B3655">
            <v>291.2</v>
          </cell>
        </row>
        <row r="3667">
          <cell r="A3667">
            <v>95805</v>
          </cell>
          <cell r="B3667">
            <v>19.05</v>
          </cell>
        </row>
        <row r="3676">
          <cell r="A3676">
            <v>95811</v>
          </cell>
          <cell r="B3676">
            <v>13.59</v>
          </cell>
        </row>
        <row r="3684">
          <cell r="A3684">
            <v>91285</v>
          </cell>
          <cell r="B3684">
            <v>0.93</v>
          </cell>
        </row>
        <row r="3691">
          <cell r="A3691">
            <v>91283</v>
          </cell>
          <cell r="B3691">
            <v>20.92</v>
          </cell>
        </row>
        <row r="3700">
          <cell r="A3700">
            <v>91279</v>
          </cell>
          <cell r="B3700">
            <v>0.84</v>
          </cell>
        </row>
        <row r="3707">
          <cell r="A3707">
            <v>91280</v>
          </cell>
          <cell r="B3707">
            <v>0.09</v>
          </cell>
        </row>
        <row r="3713">
          <cell r="A3713">
            <v>91281</v>
          </cell>
          <cell r="B3713">
            <v>1.05</v>
          </cell>
        </row>
        <row r="3720">
          <cell r="A3720">
            <v>91282</v>
          </cell>
          <cell r="B3720">
            <v>18.940000000000001</v>
          </cell>
        </row>
        <row r="3726">
          <cell r="A3726">
            <v>92794</v>
          </cell>
          <cell r="B3726">
            <v>12.5</v>
          </cell>
        </row>
        <row r="3734">
          <cell r="A3734">
            <v>92795</v>
          </cell>
          <cell r="B3734">
            <v>10.75</v>
          </cell>
        </row>
        <row r="3742">
          <cell r="A3742">
            <v>92796</v>
          </cell>
          <cell r="B3742">
            <v>10.68</v>
          </cell>
        </row>
        <row r="3749">
          <cell r="A3749">
            <v>92797</v>
          </cell>
          <cell r="B3749">
            <v>12.6</v>
          </cell>
        </row>
        <row r="3756">
          <cell r="A3756">
            <v>92792</v>
          </cell>
          <cell r="B3756">
            <v>13.28</v>
          </cell>
        </row>
        <row r="3764">
          <cell r="A3764">
            <v>92801</v>
          </cell>
          <cell r="B3764">
            <v>13.06</v>
          </cell>
        </row>
        <row r="3772">
          <cell r="A3772">
            <v>92793</v>
          </cell>
          <cell r="B3772">
            <v>13.43</v>
          </cell>
        </row>
        <row r="3780">
          <cell r="A3780">
            <v>92802</v>
          </cell>
          <cell r="B3780">
            <v>13.31</v>
          </cell>
        </row>
        <row r="3788">
          <cell r="A3788">
            <v>92799</v>
          </cell>
          <cell r="B3788">
            <v>13.01</v>
          </cell>
        </row>
        <row r="3796">
          <cell r="A3796">
            <v>92791</v>
          </cell>
          <cell r="B3796">
            <v>12.68</v>
          </cell>
        </row>
        <row r="3804">
          <cell r="A3804">
            <v>92800</v>
          </cell>
          <cell r="B3804">
            <v>12.31</v>
          </cell>
        </row>
        <row r="3812">
          <cell r="A3812">
            <v>86935</v>
          </cell>
          <cell r="B3812">
            <v>191.12</v>
          </cell>
        </row>
        <row r="3820">
          <cell r="A3820">
            <v>86900</v>
          </cell>
          <cell r="B3820">
            <v>136.82</v>
          </cell>
        </row>
        <row r="3829">
          <cell r="A3829">
            <v>95308</v>
          </cell>
          <cell r="B3829">
            <v>7.0000000000000007E-2</v>
          </cell>
        </row>
        <row r="3835">
          <cell r="A3835">
            <v>95309</v>
          </cell>
          <cell r="B3835">
            <v>0.1</v>
          </cell>
        </row>
        <row r="3841">
          <cell r="A3841">
            <v>95313</v>
          </cell>
          <cell r="B3841">
            <v>0.09</v>
          </cell>
        </row>
        <row r="3847">
          <cell r="A3847">
            <v>95413</v>
          </cell>
          <cell r="B3847">
            <v>4.54</v>
          </cell>
        </row>
        <row r="3853">
          <cell r="A3853">
            <v>95314</v>
          </cell>
          <cell r="B3853">
            <v>0.1</v>
          </cell>
        </row>
        <row r="3859">
          <cell r="A3859">
            <v>95316</v>
          </cell>
          <cell r="B3859">
            <v>0.24</v>
          </cell>
        </row>
        <row r="3865">
          <cell r="A3865">
            <v>95317</v>
          </cell>
          <cell r="B3865">
            <v>0.11</v>
          </cell>
        </row>
        <row r="3871">
          <cell r="A3871">
            <v>95324</v>
          </cell>
          <cell r="B3871">
            <v>0.16</v>
          </cell>
        </row>
        <row r="3877">
          <cell r="A3877">
            <v>95328</v>
          </cell>
          <cell r="B3877">
            <v>0.1</v>
          </cell>
        </row>
        <row r="3883">
          <cell r="A3883">
            <v>95329</v>
          </cell>
          <cell r="B3883">
            <v>0.12</v>
          </cell>
        </row>
        <row r="3889">
          <cell r="A3889">
            <v>95330</v>
          </cell>
          <cell r="B3889">
            <v>0.1</v>
          </cell>
        </row>
        <row r="3895">
          <cell r="A3895">
            <v>95332</v>
          </cell>
          <cell r="B3895">
            <v>0.34</v>
          </cell>
        </row>
        <row r="3901">
          <cell r="A3901">
            <v>95335</v>
          </cell>
          <cell r="B3901">
            <v>0.16</v>
          </cell>
        </row>
        <row r="3907">
          <cell r="A3907">
            <v>95402</v>
          </cell>
          <cell r="B3907">
            <v>0.56999999999999995</v>
          </cell>
        </row>
        <row r="3913">
          <cell r="A3913">
            <v>95338</v>
          </cell>
          <cell r="B3913">
            <v>0.19</v>
          </cell>
        </row>
        <row r="3919">
          <cell r="A3919">
            <v>95390</v>
          </cell>
          <cell r="B3919">
            <v>0.04</v>
          </cell>
        </row>
        <row r="3925">
          <cell r="A3925">
            <v>95341</v>
          </cell>
          <cell r="B3925">
            <v>0.15</v>
          </cell>
        </row>
        <row r="3931">
          <cell r="A3931">
            <v>95344</v>
          </cell>
          <cell r="B3931">
            <v>0.11</v>
          </cell>
        </row>
        <row r="3937">
          <cell r="A3937">
            <v>95346</v>
          </cell>
          <cell r="B3937">
            <v>0.05</v>
          </cell>
        </row>
        <row r="3943">
          <cell r="A3943">
            <v>95347</v>
          </cell>
          <cell r="B3943">
            <v>0.05</v>
          </cell>
        </row>
        <row r="3949">
          <cell r="A3949">
            <v>95351</v>
          </cell>
          <cell r="B3949">
            <v>0.2</v>
          </cell>
        </row>
        <row r="3955">
          <cell r="A3955">
            <v>95389</v>
          </cell>
          <cell r="B3955">
            <v>7.0000000000000007E-2</v>
          </cell>
        </row>
        <row r="3961">
          <cell r="A3961">
            <v>95357</v>
          </cell>
          <cell r="B3961">
            <v>0.15</v>
          </cell>
        </row>
        <row r="3967">
          <cell r="A3967">
            <v>95358</v>
          </cell>
          <cell r="B3967">
            <v>0.18</v>
          </cell>
        </row>
        <row r="3973">
          <cell r="A3973">
            <v>95363</v>
          </cell>
          <cell r="B3973">
            <v>0.12</v>
          </cell>
        </row>
        <row r="3979">
          <cell r="A3979">
            <v>95360</v>
          </cell>
          <cell r="B3979">
            <v>0.14000000000000001</v>
          </cell>
        </row>
        <row r="3985">
          <cell r="A3985">
            <v>95366</v>
          </cell>
          <cell r="B3985">
            <v>0.09</v>
          </cell>
        </row>
        <row r="3991">
          <cell r="A3991">
            <v>95371</v>
          </cell>
          <cell r="B3991">
            <v>0.19</v>
          </cell>
        </row>
        <row r="3997">
          <cell r="A3997">
            <v>95372</v>
          </cell>
          <cell r="B3997">
            <v>0.13</v>
          </cell>
        </row>
        <row r="4003">
          <cell r="A4003">
            <v>95378</v>
          </cell>
          <cell r="B4003">
            <v>0.13</v>
          </cell>
        </row>
        <row r="4009">
          <cell r="A4009">
            <v>95385</v>
          </cell>
          <cell r="B4009">
            <v>0.12</v>
          </cell>
        </row>
        <row r="4015">
          <cell r="A4015">
            <v>95386</v>
          </cell>
          <cell r="B4015">
            <v>0.15</v>
          </cell>
        </row>
        <row r="4021">
          <cell r="A4021">
            <v>95388</v>
          </cell>
          <cell r="B4021">
            <v>0.02</v>
          </cell>
        </row>
        <row r="4027">
          <cell r="A4027">
            <v>91911</v>
          </cell>
          <cell r="B4027">
            <v>9.4700000000000006</v>
          </cell>
        </row>
        <row r="4035">
          <cell r="A4035">
            <v>91890</v>
          </cell>
          <cell r="B4035">
            <v>7.75</v>
          </cell>
        </row>
        <row r="4043">
          <cell r="A4043">
            <v>101891</v>
          </cell>
          <cell r="B4043">
            <v>24.44</v>
          </cell>
        </row>
        <row r="4052">
          <cell r="A4052">
            <v>88264</v>
          </cell>
          <cell r="B4052">
            <v>17.940000000000001</v>
          </cell>
        </row>
        <row r="4065">
          <cell r="A4065">
            <v>91870</v>
          </cell>
          <cell r="B4065">
            <v>7.47</v>
          </cell>
        </row>
        <row r="4073">
          <cell r="A4073">
            <v>91871</v>
          </cell>
          <cell r="B4073">
            <v>8.69</v>
          </cell>
        </row>
        <row r="4081">
          <cell r="A4081">
            <v>87777</v>
          </cell>
          <cell r="B4081">
            <v>43.52</v>
          </cell>
        </row>
        <row r="4090">
          <cell r="A4090">
            <v>87527</v>
          </cell>
          <cell r="B4090">
            <v>29.54</v>
          </cell>
        </row>
        <row r="4098">
          <cell r="A4098">
            <v>88267</v>
          </cell>
          <cell r="B4098">
            <v>17.309999999999999</v>
          </cell>
        </row>
        <row r="4111">
          <cell r="A4111">
            <v>86887</v>
          </cell>
          <cell r="B4111">
            <v>31.97</v>
          </cell>
        </row>
        <row r="4120">
          <cell r="A4120">
            <v>86884</v>
          </cell>
          <cell r="B4120">
            <v>7.64</v>
          </cell>
        </row>
        <row r="4129">
          <cell r="A4129">
            <v>93358</v>
          </cell>
          <cell r="B4129">
            <v>54.9</v>
          </cell>
        </row>
        <row r="4135">
          <cell r="A4135">
            <v>10551</v>
          </cell>
          <cell r="B4135">
            <v>2.88</v>
          </cell>
        </row>
        <row r="4160">
          <cell r="A4160">
            <v>10552</v>
          </cell>
          <cell r="B4160">
            <v>2.84</v>
          </cell>
        </row>
        <row r="4183">
          <cell r="A4183">
            <v>10554</v>
          </cell>
          <cell r="B4183">
            <v>2.9</v>
          </cell>
        </row>
        <row r="4209">
          <cell r="A4209">
            <v>10550</v>
          </cell>
          <cell r="B4209">
            <v>2.88</v>
          </cell>
        </row>
        <row r="4239">
          <cell r="A4239">
            <v>10549</v>
          </cell>
          <cell r="B4239">
            <v>2.94</v>
          </cell>
        </row>
        <row r="4262">
          <cell r="A4262">
            <v>92272</v>
          </cell>
          <cell r="B4262">
            <v>28.07</v>
          </cell>
        </row>
        <row r="4274">
          <cell r="A4274">
            <v>92273</v>
          </cell>
          <cell r="B4274">
            <v>11.34</v>
          </cell>
        </row>
        <row r="4285">
          <cell r="A4285">
            <v>92267</v>
          </cell>
          <cell r="B4285">
            <v>36.33</v>
          </cell>
        </row>
        <row r="4295">
          <cell r="A4295">
            <v>92271</v>
          </cell>
          <cell r="B4295">
            <v>79.819999999999993</v>
          </cell>
        </row>
        <row r="4304">
          <cell r="A4304">
            <v>92263</v>
          </cell>
          <cell r="B4304">
            <v>115.46</v>
          </cell>
        </row>
        <row r="4317">
          <cell r="A4317">
            <v>92270</v>
          </cell>
          <cell r="B4317">
            <v>125.79</v>
          </cell>
        </row>
        <row r="4329">
          <cell r="A4329">
            <v>92266</v>
          </cell>
          <cell r="B4329">
            <v>120.42</v>
          </cell>
        </row>
        <row r="4342">
          <cell r="A4342">
            <v>92265</v>
          </cell>
          <cell r="B4342">
            <v>83.56</v>
          </cell>
        </row>
        <row r="4355">
          <cell r="A4355">
            <v>96533</v>
          </cell>
          <cell r="B4355">
            <v>83.12</v>
          </cell>
        </row>
        <row r="4370">
          <cell r="A4370">
            <v>91305</v>
          </cell>
          <cell r="B4370">
            <v>64.69</v>
          </cell>
        </row>
        <row r="4378">
          <cell r="A4378">
            <v>91170</v>
          </cell>
          <cell r="B4378">
            <v>2.29</v>
          </cell>
        </row>
        <row r="4386">
          <cell r="A4386">
            <v>91173</v>
          </cell>
          <cell r="B4386">
            <v>1.1499999999999999</v>
          </cell>
        </row>
        <row r="4394">
          <cell r="A4394">
            <v>90279</v>
          </cell>
          <cell r="B4394">
            <v>395.54</v>
          </cell>
        </row>
        <row r="4406">
          <cell r="A4406">
            <v>89995</v>
          </cell>
          <cell r="B4406">
            <v>675.65</v>
          </cell>
        </row>
        <row r="4414">
          <cell r="A4414">
            <v>93282</v>
          </cell>
          <cell r="B4414">
            <v>20.29</v>
          </cell>
        </row>
        <row r="4422">
          <cell r="A4422">
            <v>93281</v>
          </cell>
          <cell r="B4422">
            <v>21.16</v>
          </cell>
        </row>
        <row r="4432">
          <cell r="A4432">
            <v>93277</v>
          </cell>
          <cell r="B4432">
            <v>0.3</v>
          </cell>
        </row>
        <row r="4438">
          <cell r="A4438">
            <v>93278</v>
          </cell>
          <cell r="B4438">
            <v>0.03</v>
          </cell>
        </row>
        <row r="4444">
          <cell r="A4444">
            <v>93279</v>
          </cell>
          <cell r="B4444">
            <v>0.28000000000000003</v>
          </cell>
        </row>
        <row r="4450">
          <cell r="A4450">
            <v>93280</v>
          </cell>
          <cell r="B4450">
            <v>0.59</v>
          </cell>
        </row>
        <row r="4456">
          <cell r="A4456">
            <v>5928</v>
          </cell>
          <cell r="B4456">
            <v>174.64</v>
          </cell>
        </row>
        <row r="4467">
          <cell r="A4467">
            <v>89259</v>
          </cell>
          <cell r="B4467">
            <v>12.01</v>
          </cell>
        </row>
        <row r="4474">
          <cell r="A4474">
            <v>91466</v>
          </cell>
          <cell r="B4474">
            <v>0.97</v>
          </cell>
        </row>
        <row r="4481">
          <cell r="A4481">
            <v>89260</v>
          </cell>
          <cell r="B4481">
            <v>2.5099999999999998</v>
          </cell>
        </row>
        <row r="4488">
          <cell r="A4488">
            <v>89262</v>
          </cell>
          <cell r="B4488">
            <v>22.52</v>
          </cell>
        </row>
        <row r="4495">
          <cell r="A4495">
            <v>91467</v>
          </cell>
          <cell r="B4495">
            <v>114.97</v>
          </cell>
        </row>
        <row r="4501">
          <cell r="A4501">
            <v>88270</v>
          </cell>
          <cell r="B4501">
            <v>17.79</v>
          </cell>
        </row>
        <row r="4514">
          <cell r="A4514">
            <v>91954</v>
          </cell>
          <cell r="B4514">
            <v>18.59</v>
          </cell>
        </row>
        <row r="4522">
          <cell r="A4522">
            <v>92023</v>
          </cell>
          <cell r="B4522">
            <v>36.01</v>
          </cell>
        </row>
        <row r="4529">
          <cell r="A4529">
            <v>92022</v>
          </cell>
          <cell r="B4529">
            <v>29.46</v>
          </cell>
        </row>
        <row r="4538">
          <cell r="A4538">
            <v>92025</v>
          </cell>
          <cell r="B4538">
            <v>51.59</v>
          </cell>
        </row>
        <row r="4545">
          <cell r="A4545">
            <v>92024</v>
          </cell>
          <cell r="B4545">
            <v>45.04</v>
          </cell>
        </row>
        <row r="4554">
          <cell r="A4554">
            <v>91952</v>
          </cell>
          <cell r="B4554">
            <v>13.91</v>
          </cell>
        </row>
        <row r="4562">
          <cell r="A4562">
            <v>91958</v>
          </cell>
          <cell r="B4562">
            <v>25.91</v>
          </cell>
        </row>
        <row r="4570">
          <cell r="A4570">
            <v>91966</v>
          </cell>
          <cell r="B4570">
            <v>37.909999999999997</v>
          </cell>
        </row>
        <row r="4578">
          <cell r="A4578">
            <v>94559</v>
          </cell>
          <cell r="B4578">
            <v>601.69000000000005</v>
          </cell>
        </row>
        <row r="4587">
          <cell r="A4587">
            <v>100665</v>
          </cell>
          <cell r="B4587">
            <v>748.98</v>
          </cell>
        </row>
        <row r="4598">
          <cell r="A4598">
            <v>88441</v>
          </cell>
          <cell r="B4598">
            <v>17.22</v>
          </cell>
        </row>
        <row r="4611">
          <cell r="A4611">
            <v>89970</v>
          </cell>
          <cell r="B4611">
            <v>39.67</v>
          </cell>
        </row>
        <row r="4619">
          <cell r="A4619">
            <v>92874</v>
          </cell>
          <cell r="B4619">
            <v>23.74</v>
          </cell>
        </row>
        <row r="4629">
          <cell r="A4629">
            <v>95240</v>
          </cell>
          <cell r="B4629">
            <v>13.38</v>
          </cell>
        </row>
        <row r="4637">
          <cell r="A4637">
            <v>86904</v>
          </cell>
          <cell r="B4637">
            <v>107.84</v>
          </cell>
        </row>
        <row r="4647">
          <cell r="A4647">
            <v>86943</v>
          </cell>
          <cell r="B4647">
            <v>189.61</v>
          </cell>
        </row>
        <row r="4657">
          <cell r="A4657">
            <v>97586</v>
          </cell>
          <cell r="B4657">
            <v>86.89</v>
          </cell>
        </row>
        <row r="4665">
          <cell r="A4665">
            <v>97593</v>
          </cell>
          <cell r="B4665">
            <v>82.93</v>
          </cell>
        </row>
        <row r="4674">
          <cell r="A4674">
            <v>95757</v>
          </cell>
          <cell r="B4674">
            <v>7.65</v>
          </cell>
        </row>
        <row r="4682">
          <cell r="A4682">
            <v>89385</v>
          </cell>
          <cell r="B4682">
            <v>5.72</v>
          </cell>
        </row>
        <row r="4693">
          <cell r="A4693">
            <v>97611</v>
          </cell>
          <cell r="B4693">
            <v>17.91</v>
          </cell>
        </row>
        <row r="4702">
          <cell r="A4702">
            <v>97612</v>
          </cell>
          <cell r="B4702">
            <v>19.559999999999999</v>
          </cell>
        </row>
        <row r="4711">
          <cell r="A4711">
            <v>99062</v>
          </cell>
          <cell r="B4711">
            <v>1.66</v>
          </cell>
        </row>
        <row r="4719">
          <cell r="A4719">
            <v>88274</v>
          </cell>
          <cell r="B4719">
            <v>19.7</v>
          </cell>
        </row>
        <row r="4732">
          <cell r="A4732">
            <v>87548</v>
          </cell>
          <cell r="B4732">
            <v>18.66</v>
          </cell>
        </row>
        <row r="4740">
          <cell r="A4740">
            <v>88392</v>
          </cell>
          <cell r="B4740">
            <v>1</v>
          </cell>
        </row>
        <row r="4747">
          <cell r="A4747">
            <v>88386</v>
          </cell>
          <cell r="B4747">
            <v>4.5</v>
          </cell>
        </row>
        <row r="4756">
          <cell r="A4756">
            <v>88387</v>
          </cell>
          <cell r="B4756">
            <v>0.9</v>
          </cell>
        </row>
        <row r="4762">
          <cell r="A4762">
            <v>88389</v>
          </cell>
          <cell r="B4762">
            <v>0.1</v>
          </cell>
        </row>
        <row r="4768">
          <cell r="A4768">
            <v>88390</v>
          </cell>
          <cell r="B4768">
            <v>1.1299999999999999</v>
          </cell>
        </row>
        <row r="4774">
          <cell r="A4774">
            <v>88391</v>
          </cell>
          <cell r="B4774">
            <v>2.37</v>
          </cell>
        </row>
        <row r="4780">
          <cell r="A4780">
            <v>88278</v>
          </cell>
          <cell r="B4780">
            <v>18</v>
          </cell>
        </row>
        <row r="4793">
          <cell r="A4793">
            <v>92510</v>
          </cell>
          <cell r="B4793">
            <v>38.24</v>
          </cell>
        </row>
        <row r="4804">
          <cell r="A4804">
            <v>92415</v>
          </cell>
          <cell r="B4804">
            <v>88.59</v>
          </cell>
        </row>
        <row r="4817">
          <cell r="A4817">
            <v>92451</v>
          </cell>
          <cell r="B4817">
            <v>133.47999999999999</v>
          </cell>
        </row>
        <row r="4829">
          <cell r="A4829">
            <v>5934</v>
          </cell>
          <cell r="B4829">
            <v>52.84</v>
          </cell>
        </row>
        <row r="4837">
          <cell r="A4837">
            <v>5932</v>
          </cell>
          <cell r="B4837">
            <v>158.31</v>
          </cell>
        </row>
        <row r="4847">
          <cell r="A4847">
            <v>89228</v>
          </cell>
          <cell r="B4847">
            <v>22.71</v>
          </cell>
        </row>
        <row r="4853">
          <cell r="A4853">
            <v>89229</v>
          </cell>
          <cell r="B4853">
            <v>4.99</v>
          </cell>
        </row>
        <row r="4859">
          <cell r="A4859">
            <v>5779</v>
          </cell>
          <cell r="B4859">
            <v>44.62</v>
          </cell>
        </row>
        <row r="4865">
          <cell r="A4865">
            <v>53849</v>
          </cell>
          <cell r="B4865">
            <v>60.85</v>
          </cell>
        </row>
        <row r="4871">
          <cell r="A4871">
            <v>88281</v>
          </cell>
          <cell r="B4871">
            <v>18.3</v>
          </cell>
        </row>
        <row r="4884">
          <cell r="A4884">
            <v>88282</v>
          </cell>
          <cell r="B4884">
            <v>19.170000000000002</v>
          </cell>
        </row>
        <row r="4897">
          <cell r="A4897">
            <v>88286</v>
          </cell>
          <cell r="B4897">
            <v>21.66</v>
          </cell>
        </row>
        <row r="4910">
          <cell r="A4910">
            <v>88377</v>
          </cell>
          <cell r="B4910">
            <v>17.21</v>
          </cell>
        </row>
        <row r="4923">
          <cell r="A4923">
            <v>88294</v>
          </cell>
          <cell r="B4923">
            <v>22.59</v>
          </cell>
        </row>
        <row r="4936">
          <cell r="A4936">
            <v>88295</v>
          </cell>
          <cell r="B4936">
            <v>19.96</v>
          </cell>
        </row>
        <row r="4949">
          <cell r="A4949">
            <v>88300</v>
          </cell>
          <cell r="B4949">
            <v>25.14</v>
          </cell>
        </row>
        <row r="4962">
          <cell r="A4962">
            <v>88297</v>
          </cell>
          <cell r="B4962">
            <v>21.6</v>
          </cell>
        </row>
        <row r="4975">
          <cell r="A4975">
            <v>88303</v>
          </cell>
          <cell r="B4975">
            <v>19.87</v>
          </cell>
        </row>
        <row r="4988">
          <cell r="A4988">
            <v>98445</v>
          </cell>
          <cell r="B4988">
            <v>126.76</v>
          </cell>
        </row>
        <row r="5002">
          <cell r="A5002">
            <v>98441</v>
          </cell>
          <cell r="B5002">
            <v>104.46</v>
          </cell>
        </row>
        <row r="5016">
          <cell r="A5016">
            <v>98446</v>
          </cell>
          <cell r="B5016">
            <v>163.59</v>
          </cell>
        </row>
        <row r="5030">
          <cell r="A5030">
            <v>98442</v>
          </cell>
          <cell r="B5030">
            <v>106.64</v>
          </cell>
        </row>
        <row r="5044">
          <cell r="A5044">
            <v>98447</v>
          </cell>
          <cell r="B5044">
            <v>108.32</v>
          </cell>
        </row>
        <row r="5057">
          <cell r="A5057">
            <v>98443</v>
          </cell>
          <cell r="B5057">
            <v>91.24</v>
          </cell>
        </row>
        <row r="5070">
          <cell r="A5070">
            <v>98448</v>
          </cell>
          <cell r="B5070">
            <v>137.04</v>
          </cell>
        </row>
        <row r="5083">
          <cell r="A5083">
            <v>98444</v>
          </cell>
          <cell r="B5083">
            <v>92.8</v>
          </cell>
        </row>
        <row r="5096">
          <cell r="A5096">
            <v>88309</v>
          </cell>
          <cell r="B5096">
            <v>17.79</v>
          </cell>
        </row>
        <row r="5109">
          <cell r="A5109">
            <v>97734</v>
          </cell>
          <cell r="B5109">
            <v>2217.1999999999998</v>
          </cell>
        </row>
        <row r="5128">
          <cell r="A5128">
            <v>97735</v>
          </cell>
          <cell r="B5128">
            <v>1893.37</v>
          </cell>
        </row>
        <row r="5147">
          <cell r="A5147">
            <v>88310</v>
          </cell>
          <cell r="B5147">
            <v>18.8</v>
          </cell>
        </row>
        <row r="5160">
          <cell r="A5160">
            <v>98679</v>
          </cell>
          <cell r="B5160">
            <v>27.31</v>
          </cell>
        </row>
        <row r="5170">
          <cell r="A5170">
            <v>91278</v>
          </cell>
          <cell r="B5170">
            <v>0.52</v>
          </cell>
        </row>
        <row r="5177">
          <cell r="A5177">
            <v>91277</v>
          </cell>
          <cell r="B5177">
            <v>9.02</v>
          </cell>
        </row>
        <row r="5186">
          <cell r="A5186">
            <v>91273</v>
          </cell>
          <cell r="B5186">
            <v>0.46</v>
          </cell>
        </row>
        <row r="5192">
          <cell r="A5192">
            <v>91274</v>
          </cell>
          <cell r="B5192">
            <v>0.06</v>
          </cell>
        </row>
        <row r="5198">
          <cell r="A5198">
            <v>91275</v>
          </cell>
          <cell r="B5198">
            <v>0.57999999999999996</v>
          </cell>
        </row>
        <row r="5204">
          <cell r="A5204">
            <v>91276</v>
          </cell>
          <cell r="B5204">
            <v>7.92</v>
          </cell>
        </row>
        <row r="5210">
          <cell r="A5210">
            <v>95277</v>
          </cell>
          <cell r="B5210">
            <v>0.45</v>
          </cell>
        </row>
        <row r="5217">
          <cell r="A5217">
            <v>95276</v>
          </cell>
          <cell r="B5217">
            <v>2.7</v>
          </cell>
        </row>
        <row r="5226">
          <cell r="A5226">
            <v>95272</v>
          </cell>
          <cell r="B5226">
            <v>0.41</v>
          </cell>
        </row>
        <row r="5232">
          <cell r="A5232">
            <v>95273</v>
          </cell>
          <cell r="B5232">
            <v>0.04</v>
          </cell>
        </row>
        <row r="5238">
          <cell r="A5238">
            <v>95274</v>
          </cell>
          <cell r="B5238">
            <v>0.32</v>
          </cell>
        </row>
        <row r="5244">
          <cell r="A5244">
            <v>95275</v>
          </cell>
          <cell r="B5244">
            <v>1.93</v>
          </cell>
        </row>
        <row r="5250">
          <cell r="A5250">
            <v>89957</v>
          </cell>
          <cell r="B5250">
            <v>99.57</v>
          </cell>
        </row>
        <row r="5261">
          <cell r="A5261">
            <v>90820</v>
          </cell>
          <cell r="B5261">
            <v>267.89</v>
          </cell>
        </row>
        <row r="5271">
          <cell r="A5271">
            <v>90822</v>
          </cell>
          <cell r="B5271">
            <v>293.20999999999998</v>
          </cell>
        </row>
        <row r="5281">
          <cell r="A5281">
            <v>101617</v>
          </cell>
          <cell r="B5281">
            <v>2.02</v>
          </cell>
        </row>
        <row r="5290">
          <cell r="A5290">
            <v>101625</v>
          </cell>
          <cell r="B5290">
            <v>89.19</v>
          </cell>
        </row>
        <row r="5302">
          <cell r="A5302">
            <v>101616</v>
          </cell>
          <cell r="B5302">
            <v>4.1100000000000003</v>
          </cell>
        </row>
        <row r="5311">
          <cell r="A5311">
            <v>101618</v>
          </cell>
          <cell r="B5311">
            <v>132.93</v>
          </cell>
        </row>
        <row r="5321">
          <cell r="A5321">
            <v>101622</v>
          </cell>
          <cell r="B5321">
            <v>115.88</v>
          </cell>
        </row>
        <row r="5333">
          <cell r="A5333">
            <v>101619</v>
          </cell>
          <cell r="B5333">
            <v>196.76</v>
          </cell>
        </row>
        <row r="5343">
          <cell r="A5343">
            <v>101875</v>
          </cell>
          <cell r="B5343">
            <v>346.64</v>
          </cell>
        </row>
        <row r="5352">
          <cell r="A5352">
            <v>101876</v>
          </cell>
          <cell r="B5352">
            <v>50.79</v>
          </cell>
        </row>
        <row r="5361">
          <cell r="A5361">
            <v>89709</v>
          </cell>
          <cell r="B5361">
            <v>9.06</v>
          </cell>
        </row>
        <row r="5372">
          <cell r="A5372">
            <v>90443</v>
          </cell>
          <cell r="B5372">
            <v>8.7100000000000009</v>
          </cell>
        </row>
        <row r="5379">
          <cell r="A5379">
            <v>89351</v>
          </cell>
          <cell r="B5379">
            <v>28.98</v>
          </cell>
        </row>
        <row r="5388">
          <cell r="A5388">
            <v>5679</v>
          </cell>
          <cell r="B5388">
            <v>41.73</v>
          </cell>
        </row>
        <row r="5396">
          <cell r="A5396">
            <v>5678</v>
          </cell>
          <cell r="B5396">
            <v>101.61</v>
          </cell>
        </row>
        <row r="5406">
          <cell r="A5406">
            <v>88857</v>
          </cell>
          <cell r="B5406">
            <v>16.86</v>
          </cell>
        </row>
        <row r="5412">
          <cell r="A5412">
            <v>88858</v>
          </cell>
          <cell r="B5412">
            <v>2.2799999999999998</v>
          </cell>
        </row>
        <row r="5418">
          <cell r="A5418">
            <v>5664</v>
          </cell>
          <cell r="B5418">
            <v>21.08</v>
          </cell>
        </row>
        <row r="5424">
          <cell r="A5424">
            <v>53786</v>
          </cell>
          <cell r="B5424">
            <v>38.799999999999997</v>
          </cell>
        </row>
        <row r="5430">
          <cell r="A5430">
            <v>87247</v>
          </cell>
          <cell r="B5430">
            <v>42.59</v>
          </cell>
        </row>
        <row r="5440">
          <cell r="A5440">
            <v>87248</v>
          </cell>
          <cell r="B5440">
            <v>37.96</v>
          </cell>
        </row>
        <row r="5450">
          <cell r="A5450">
            <v>87246</v>
          </cell>
          <cell r="B5450">
            <v>48.29</v>
          </cell>
        </row>
        <row r="5460">
          <cell r="A5460">
            <v>96464</v>
          </cell>
          <cell r="B5460">
            <v>56.24</v>
          </cell>
        </row>
        <row r="5468">
          <cell r="A5468">
            <v>96463</v>
          </cell>
          <cell r="B5468">
            <v>142.62</v>
          </cell>
        </row>
        <row r="5478">
          <cell r="A5478">
            <v>96460</v>
          </cell>
          <cell r="B5478">
            <v>31.94</v>
          </cell>
        </row>
        <row r="5484">
          <cell r="A5484">
            <v>96459</v>
          </cell>
          <cell r="B5484">
            <v>4.43</v>
          </cell>
        </row>
        <row r="5490">
          <cell r="A5490">
            <v>96458</v>
          </cell>
          <cell r="B5490">
            <v>39.97</v>
          </cell>
        </row>
        <row r="5496">
          <cell r="A5496">
            <v>96457</v>
          </cell>
          <cell r="B5496">
            <v>46.41</v>
          </cell>
        </row>
        <row r="5502">
          <cell r="A5502">
            <v>91693</v>
          </cell>
          <cell r="B5502">
            <v>21.7</v>
          </cell>
        </row>
        <row r="5510">
          <cell r="A5510">
            <v>91692</v>
          </cell>
          <cell r="B5510">
            <v>24.16</v>
          </cell>
        </row>
        <row r="5520">
          <cell r="A5520">
            <v>91688</v>
          </cell>
          <cell r="B5520">
            <v>0.09</v>
          </cell>
        </row>
        <row r="5526">
          <cell r="A5526">
            <v>91689</v>
          </cell>
          <cell r="B5526">
            <v>0.01</v>
          </cell>
        </row>
        <row r="5532">
          <cell r="A5532">
            <v>91690</v>
          </cell>
          <cell r="B5532">
            <v>0.06</v>
          </cell>
        </row>
        <row r="5538">
          <cell r="A5538">
            <v>91691</v>
          </cell>
          <cell r="B5538">
            <v>2.4</v>
          </cell>
        </row>
        <row r="5544">
          <cell r="A5544">
            <v>88316</v>
          </cell>
          <cell r="B5544">
            <v>13.88</v>
          </cell>
        </row>
        <row r="5557">
          <cell r="A5557">
            <v>86883</v>
          </cell>
          <cell r="B5557">
            <v>11.43</v>
          </cell>
        </row>
        <row r="5566">
          <cell r="A5566">
            <v>86882</v>
          </cell>
          <cell r="B5566">
            <v>20.14</v>
          </cell>
        </row>
        <row r="5575">
          <cell r="A5575">
            <v>98463</v>
          </cell>
          <cell r="B5575">
            <v>19.649999999999999</v>
          </cell>
        </row>
        <row r="5584">
          <cell r="A5584">
            <v>91945</v>
          </cell>
          <cell r="B5584">
            <v>7.59</v>
          </cell>
        </row>
        <row r="5592">
          <cell r="A5592">
            <v>91946</v>
          </cell>
          <cell r="B5592">
            <v>6.55</v>
          </cell>
        </row>
        <row r="5600">
          <cell r="A5600">
            <v>86876</v>
          </cell>
          <cell r="B5600">
            <v>235.37</v>
          </cell>
        </row>
        <row r="5610">
          <cell r="A5610">
            <v>89796</v>
          </cell>
          <cell r="B5610">
            <v>32.29</v>
          </cell>
        </row>
        <row r="5620">
          <cell r="A5620">
            <v>89784</v>
          </cell>
          <cell r="B5620">
            <v>15.73</v>
          </cell>
        </row>
        <row r="5630">
          <cell r="A5630">
            <v>88323</v>
          </cell>
          <cell r="B5630">
            <v>20.12</v>
          </cell>
        </row>
        <row r="5643">
          <cell r="A5643">
            <v>94210</v>
          </cell>
          <cell r="B5643">
            <v>56.22</v>
          </cell>
        </row>
        <row r="5655">
          <cell r="A5655">
            <v>91990</v>
          </cell>
          <cell r="B5655">
            <v>23.49</v>
          </cell>
        </row>
        <row r="5663">
          <cell r="A5663">
            <v>92000</v>
          </cell>
          <cell r="B5663">
            <v>21.71</v>
          </cell>
        </row>
        <row r="5670">
          <cell r="A5670">
            <v>91998</v>
          </cell>
          <cell r="B5670">
            <v>15.16</v>
          </cell>
        </row>
        <row r="5678">
          <cell r="A5678">
            <v>92006</v>
          </cell>
          <cell r="B5678">
            <v>28.38</v>
          </cell>
        </row>
        <row r="5686">
          <cell r="A5686">
            <v>92002</v>
          </cell>
          <cell r="B5686">
            <v>33.04</v>
          </cell>
        </row>
        <row r="5694">
          <cell r="A5694">
            <v>86906</v>
          </cell>
          <cell r="B5694">
            <v>56.5</v>
          </cell>
        </row>
        <row r="5703">
          <cell r="A5703">
            <v>86911</v>
          </cell>
          <cell r="B5703">
            <v>47.59</v>
          </cell>
        </row>
        <row r="5712">
          <cell r="A5712">
            <v>86916</v>
          </cell>
          <cell r="B5712">
            <v>37.840000000000003</v>
          </cell>
        </row>
        <row r="5721">
          <cell r="A5721">
            <v>92543</v>
          </cell>
          <cell r="B5721">
            <v>17.2</v>
          </cell>
        </row>
        <row r="5732">
          <cell r="A5732">
            <v>89031</v>
          </cell>
          <cell r="B5732">
            <v>51.16</v>
          </cell>
        </row>
        <row r="5740">
          <cell r="A5740">
            <v>89032</v>
          </cell>
          <cell r="B5740">
            <v>137.01</v>
          </cell>
        </row>
        <row r="5750">
          <cell r="A5750">
            <v>89029</v>
          </cell>
          <cell r="B5750">
            <v>22.62</v>
          </cell>
        </row>
        <row r="5756">
          <cell r="A5756">
            <v>89030</v>
          </cell>
          <cell r="B5756">
            <v>5.09</v>
          </cell>
        </row>
        <row r="5762">
          <cell r="A5762">
            <v>5724</v>
          </cell>
          <cell r="B5762">
            <v>40.44</v>
          </cell>
        </row>
        <row r="5768">
          <cell r="A5768">
            <v>53817</v>
          </cell>
          <cell r="B5768">
            <v>45.41</v>
          </cell>
        </row>
        <row r="5774">
          <cell r="A5774">
            <v>88324</v>
          </cell>
          <cell r="B5774">
            <v>23.45</v>
          </cell>
        </row>
        <row r="5787">
          <cell r="A5787">
            <v>89712</v>
          </cell>
          <cell r="B5787">
            <v>21.89</v>
          </cell>
        </row>
        <row r="5798">
          <cell r="A5798">
            <v>86888</v>
          </cell>
          <cell r="B5798">
            <v>374.72</v>
          </cell>
        </row>
        <row r="5809">
          <cell r="A5809">
            <v>90587</v>
          </cell>
          <cell r="B5809">
            <v>0.44</v>
          </cell>
        </row>
        <row r="5816">
          <cell r="A5816">
            <v>90586</v>
          </cell>
          <cell r="B5816">
            <v>1.7</v>
          </cell>
        </row>
        <row r="5825">
          <cell r="A5825">
            <v>90582</v>
          </cell>
          <cell r="B5825">
            <v>0.4</v>
          </cell>
        </row>
        <row r="5831">
          <cell r="A5831">
            <v>90583</v>
          </cell>
          <cell r="B5831">
            <v>0.04</v>
          </cell>
        </row>
        <row r="5837">
          <cell r="A5837">
            <v>90584</v>
          </cell>
          <cell r="B5837">
            <v>0.31</v>
          </cell>
        </row>
        <row r="5843">
          <cell r="A5843">
            <v>90585</v>
          </cell>
          <cell r="B5843">
            <v>0.95</v>
          </cell>
        </row>
        <row r="5849">
          <cell r="A5849">
            <v>86878</v>
          </cell>
          <cell r="B5849">
            <v>42.87</v>
          </cell>
        </row>
        <row r="5858">
          <cell r="A5858">
            <v>86879</v>
          </cell>
          <cell r="B5858">
            <v>6.2</v>
          </cell>
        </row>
        <row r="5867">
          <cell r="A5867">
            <v>86880</v>
          </cell>
          <cell r="B5867">
            <v>19.72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">
          <cell r="A2">
            <v>40740</v>
          </cell>
          <cell r="B2" t="str">
            <v>SINAPI</v>
          </cell>
          <cell r="C2" t="str">
            <v>TELHA GALVALUME COM ISOLAMENTO TERMOACUSTICO EM ESPUMA RIGIDA DE POLIURETANO (PU) INJETADO, ESPESSURA DE 30 MM, DENSIDADE DE 35 KG/M3, COM DUAS FACES TRAPEZOIDAIS, ACABAMENTO NATURAL (NAO INCLUI ACESSORIOS DE FIXACAO)</v>
          </cell>
          <cell r="D2">
            <v>159.95759999999996</v>
          </cell>
          <cell r="E2" t="str">
            <v>m²</v>
          </cell>
        </row>
        <row r="3">
          <cell r="A3">
            <v>36170</v>
          </cell>
          <cell r="B3" t="str">
            <v>SINAPI</v>
          </cell>
          <cell r="C3" t="str">
            <v>BLOQUETE/PISO INTERTRAVADO DE CONCRETO - MODELO ONDA/16 FACES/RETANGULAR/TIJOLINHO/PAVER/HOLANDES/PARALELEPIPEDO, *22 CM X 11* CM, E = 8 CM, RESISTENCIA DE 35 MPA (NBR 9781), COR NATURAL</v>
          </cell>
          <cell r="D3">
            <v>34.861714135713356</v>
          </cell>
          <cell r="E3" t="str">
            <v>m²</v>
          </cell>
        </row>
        <row r="4">
          <cell r="A4">
            <v>4221</v>
          </cell>
          <cell r="B4" t="str">
            <v>SINAPI</v>
          </cell>
          <cell r="C4" t="str">
            <v>OLEO DIESEL COMBUSTIVEL COMUM</v>
          </cell>
          <cell r="D4">
            <v>4.3499999999999996</v>
          </cell>
          <cell r="E4" t="str">
            <v>L</v>
          </cell>
        </row>
        <row r="5">
          <cell r="A5">
            <v>1379</v>
          </cell>
          <cell r="B5" t="str">
            <v>SINAPI</v>
          </cell>
          <cell r="C5" t="str">
            <v>CIMENTO PORTLAND COMPOSTO CP II-32</v>
          </cell>
          <cell r="D5">
            <v>0.71</v>
          </cell>
          <cell r="E5" t="str">
            <v>KG</v>
          </cell>
        </row>
        <row r="6">
          <cell r="A6">
            <v>6111</v>
          </cell>
          <cell r="B6" t="str">
            <v>SINAPI</v>
          </cell>
          <cell r="C6" t="str">
            <v>SERVENTE DE OBRAS</v>
          </cell>
          <cell r="D6">
            <v>9.16</v>
          </cell>
          <cell r="E6" t="str">
            <v>H</v>
          </cell>
        </row>
        <row r="7">
          <cell r="A7">
            <v>4750</v>
          </cell>
          <cell r="B7" t="str">
            <v>SINAPI</v>
          </cell>
          <cell r="C7" t="str">
            <v>PEDREIRO</v>
          </cell>
          <cell r="D7">
            <v>12.9</v>
          </cell>
          <cell r="E7" t="str">
            <v>H</v>
          </cell>
        </row>
        <row r="8">
          <cell r="A8">
            <v>37370</v>
          </cell>
          <cell r="B8" t="str">
            <v>SINAPI</v>
          </cell>
          <cell r="C8" t="str">
            <v>ALIMENTACAO - HORISTA (COLETADO CAIXA)</v>
          </cell>
          <cell r="D8">
            <v>1.86</v>
          </cell>
          <cell r="E8" t="str">
            <v>H</v>
          </cell>
        </row>
        <row r="9">
          <cell r="A9">
            <v>38195</v>
          </cell>
          <cell r="B9" t="str">
            <v>SINAPI</v>
          </cell>
          <cell r="C9" t="str">
            <v>PISO PORCELANATO, BORDA RETA, EXTRA, FORMATO MAIOR QUE 2025 CM2</v>
          </cell>
          <cell r="D9">
            <v>76.04573789727128</v>
          </cell>
          <cell r="E9" t="str">
            <v>m²</v>
          </cell>
        </row>
        <row r="10">
          <cell r="A10">
            <v>41776</v>
          </cell>
          <cell r="B10" t="str">
            <v>SINAPI</v>
          </cell>
          <cell r="C10" t="str">
            <v>VIGIA NOTURNO, HORA EFETIVAMENTE TRABALHADA DE 22 H AS 5 H (COM ADICIONAL NOTURNO)</v>
          </cell>
          <cell r="D10">
            <v>7.9</v>
          </cell>
          <cell r="E10" t="str">
            <v>H</v>
          </cell>
        </row>
        <row r="11">
          <cell r="A11">
            <v>7156</v>
          </cell>
          <cell r="B11" t="str">
            <v>SINAPI</v>
          </cell>
          <cell r="C11" t="str">
            <v>TELA DE ACO SOLDADA NERVURADA, CA-60, Q-196, (3,11 KG/M2), DIAMETRO DO FIO = 5,0 MM, LARGURA = 2,45 M, ESPACAMENTO DA MALHA = 10 X 10 CM</v>
          </cell>
          <cell r="D11">
            <v>27.690256115701207</v>
          </cell>
          <cell r="E11" t="str">
            <v>m²</v>
          </cell>
        </row>
        <row r="12">
          <cell r="A12">
            <v>2706</v>
          </cell>
          <cell r="B12" t="str">
            <v>SINAPI</v>
          </cell>
          <cell r="C12" t="str">
            <v>ENGENHEIRO CIVIL DE OBRA JUNIOR</v>
          </cell>
          <cell r="D12">
            <v>54.551000000000002</v>
          </cell>
          <cell r="E12" t="str">
            <v>H</v>
          </cell>
        </row>
        <row r="13">
          <cell r="A13">
            <v>1213</v>
          </cell>
          <cell r="B13" t="str">
            <v>SINAPI</v>
          </cell>
          <cell r="C13" t="str">
            <v>CARPINTEIRO DE FORMAS</v>
          </cell>
          <cell r="D13">
            <v>12.9</v>
          </cell>
          <cell r="E13" t="str">
            <v>H</v>
          </cell>
        </row>
        <row r="14">
          <cell r="A14">
            <v>37763</v>
          </cell>
          <cell r="B14" t="str">
            <v>SINAPI</v>
          </cell>
          <cell r="C14" t="str">
            <v>CAVALO MECANICO TRACAO 4X2, PESO BRUTO TOTAL 16000 KG, CAPACIDADE MAXIMA DE TRACAO *45000* KG, DISTANCIA ENTRE EIXOS *3,56* M, POTENCIA *330* CV (INCLUI CABINE E CHASSI, NAO INCLUI SEMIRREBOQUE)</v>
          </cell>
          <cell r="D14">
            <v>444317.32</v>
          </cell>
          <cell r="E14" t="str">
            <v>UN</v>
          </cell>
        </row>
        <row r="15">
          <cell r="A15">
            <v>43187</v>
          </cell>
          <cell r="B15" t="str">
            <v>SINAPI</v>
          </cell>
          <cell r="C15" t="str">
            <v>FORNECIMENTO E INSTALAÇÃO DE AR CONDICIONADO TIPO SPLIT PISO/TETO 36.000 BTU'S (EVAPORADORA E CONDENSADORA)</v>
          </cell>
          <cell r="D15">
            <v>5381.03</v>
          </cell>
          <cell r="E15" t="str">
            <v>UN</v>
          </cell>
        </row>
        <row r="16">
          <cell r="A16">
            <v>33</v>
          </cell>
          <cell r="B16" t="str">
            <v>SINAPI</v>
          </cell>
          <cell r="C16" t="str">
            <v>ACO CA-50, 8,0 MM, VERGALHAO</v>
          </cell>
          <cell r="D16">
            <v>11.72</v>
          </cell>
          <cell r="E16" t="str">
            <v>KG</v>
          </cell>
        </row>
        <row r="17">
          <cell r="A17">
            <v>39492</v>
          </cell>
          <cell r="B17" t="str">
            <v>SINAPI</v>
          </cell>
          <cell r="C17" t="str">
            <v>KIT PORTA PRONTA DE MADEIRA, FOLHA MEDIA (NBR 15930) DE 800 X 2100 MM, DE 35 MM A 40 MM DE ESPESSURA, NUCLEO SEMI-SOLIDO (SARRAFEADO), ESTRUTURA USINADA PARA FECHADURA, CAPA LISA EM HDF, ACABAMENTO MELAMINICO BRANCO (INCLUI MARCO, ALIZARES E DOBRADICAS)</v>
          </cell>
          <cell r="D17">
            <v>621.33299999999997</v>
          </cell>
          <cell r="E17" t="str">
            <v>UN</v>
          </cell>
        </row>
        <row r="18">
          <cell r="A18">
            <v>995</v>
          </cell>
          <cell r="B18" t="str">
            <v>SINAPI</v>
          </cell>
          <cell r="C18" t="str">
            <v>CABO DE COBRE, FLEXIVEL, CLASSE 4 OU 5, ISOLACAO EM PVC/A, ANTICHAMA BWF-B, COBERTURA PVC-ST1, ANTICHAMA BWF-B, 1 CONDUTOR, 0,6/1 KV, SECAO NOMINAL 16 MM2</v>
          </cell>
          <cell r="D18">
            <v>12.552357364943646</v>
          </cell>
          <cell r="E18" t="str">
            <v>M</v>
          </cell>
        </row>
        <row r="19">
          <cell r="A19">
            <v>1014</v>
          </cell>
          <cell r="B19" t="str">
            <v>SINAPI</v>
          </cell>
          <cell r="C19" t="str">
            <v>CABO DE COBRE, FLEXIVEL, CLASSE 4 OU 5, ISOLACAO EM PVC/A, ANTICHAMA BWF-B, 1 CONDUTOR, 450/750 V, SECAO NOMINAL 2,5 MM2</v>
          </cell>
          <cell r="D19">
            <v>2.1</v>
          </cell>
          <cell r="E19" t="str">
            <v>M</v>
          </cell>
        </row>
        <row r="20">
          <cell r="A20">
            <v>43191</v>
          </cell>
          <cell r="B20" t="str">
            <v>SINAPI</v>
          </cell>
          <cell r="C20" t="str">
            <v>FORNECIMENTO DE AR CONDICIONADO TIPO SPLIT HIWALL 18.000 BTU'S (EVAPORADORA E CONDENSADORA), CLASSE A SELO PROCEL</v>
          </cell>
          <cell r="D20">
            <v>2063.4899999999998</v>
          </cell>
          <cell r="E20" t="str">
            <v>UN</v>
          </cell>
        </row>
        <row r="21">
          <cell r="A21">
            <v>7267</v>
          </cell>
          <cell r="B21" t="str">
            <v>SINAPI</v>
          </cell>
          <cell r="C21" t="str">
            <v>BLOCO CERAMICO VAZADO PARA ALVENARIA DE VEDACAO, 6 FUROS, DE 9 X 14 X 19 CM (L X A X C)</v>
          </cell>
          <cell r="D21">
            <v>0.73</v>
          </cell>
          <cell r="E21" t="str">
            <v>UN</v>
          </cell>
        </row>
        <row r="22">
          <cell r="A22">
            <v>40809</v>
          </cell>
          <cell r="B22" t="str">
            <v>SINAPI</v>
          </cell>
          <cell r="C22" t="str">
            <v>ALMOXARIFE (MENSALISTA)</v>
          </cell>
          <cell r="D22">
            <v>1623.1877999999997</v>
          </cell>
          <cell r="E22" t="str">
            <v>MES</v>
          </cell>
        </row>
        <row r="23">
          <cell r="A23">
            <v>34</v>
          </cell>
          <cell r="B23" t="str">
            <v>SINAPI</v>
          </cell>
          <cell r="C23" t="str">
            <v>ACO CA-50, 10,0 MM, VERGALHAO</v>
          </cell>
          <cell r="D23">
            <v>11.05</v>
          </cell>
          <cell r="E23" t="str">
            <v>KG</v>
          </cell>
        </row>
        <row r="24">
          <cell r="A24">
            <v>4783</v>
          </cell>
          <cell r="B24" t="str">
            <v>SINAPI</v>
          </cell>
          <cell r="C24" t="str">
            <v>PINTOR</v>
          </cell>
          <cell r="D24">
            <v>12.9</v>
          </cell>
          <cell r="E24" t="str">
            <v>H</v>
          </cell>
        </row>
        <row r="25">
          <cell r="A25">
            <v>37371</v>
          </cell>
          <cell r="B25" t="str">
            <v>SINAPI</v>
          </cell>
          <cell r="C25" t="str">
            <v>TRANSPORTE - HORISTA (COLETADO CAIXA)</v>
          </cell>
          <cell r="D25">
            <v>0.7</v>
          </cell>
          <cell r="E25" t="str">
            <v>H</v>
          </cell>
        </row>
        <row r="26">
          <cell r="A26">
            <v>370</v>
          </cell>
          <cell r="B26" t="str">
            <v>SINAPI</v>
          </cell>
          <cell r="C26" t="str">
            <v>AREIA MEDIA - POSTO JAZIDA/FORNECEDOR (RETIRADO NA JAZIDA, SEM TRANSPORTE)</v>
          </cell>
          <cell r="D26">
            <v>46.67</v>
          </cell>
          <cell r="E26" t="str">
            <v>m³</v>
          </cell>
        </row>
        <row r="27">
          <cell r="A27">
            <v>6189</v>
          </cell>
          <cell r="B27" t="str">
            <v>SINAPI</v>
          </cell>
          <cell r="C27" t="str">
            <v>TABUA NAO APARELHADA *2,5 X 30* CM, EM MACARANDUBA, ANGELIM OU EQUIVALENTE DA REGIAO - BRUTA</v>
          </cell>
          <cell r="D27">
            <v>20.62</v>
          </cell>
          <cell r="E27" t="str">
            <v>M</v>
          </cell>
        </row>
        <row r="28">
          <cell r="A28">
            <v>2436</v>
          </cell>
          <cell r="B28" t="str">
            <v>SINAPI</v>
          </cell>
          <cell r="C28" t="str">
            <v>ELETRICISTA</v>
          </cell>
          <cell r="D28">
            <v>12.9</v>
          </cell>
          <cell r="E28" t="str">
            <v>H</v>
          </cell>
        </row>
        <row r="29">
          <cell r="A29">
            <v>43083</v>
          </cell>
          <cell r="B29" t="str">
            <v>SINAPI</v>
          </cell>
          <cell r="C29" t="str">
            <v>PERFIL "U" ENRIJECIDO DE ACO GALVANIZADO, DOBRADO, 150 X 60 X 20 MM, E = 3,00 MM OU 200 X 75 X 25 MM, E = 3,75 MM</v>
          </cell>
          <cell r="D29">
            <v>7.0737692307692308</v>
          </cell>
          <cell r="E29" t="str">
            <v>KG</v>
          </cell>
        </row>
        <row r="30">
          <cell r="A30">
            <v>39413</v>
          </cell>
          <cell r="B30" t="str">
            <v>SINAPI</v>
          </cell>
          <cell r="C30" t="str">
            <v>PLACA / CHAPA DE GESSO ACARTONADO, STANDARD (ST), COR BRANCA, E = 12,5 MM, 1200 X 2400 MM (L X C)</v>
          </cell>
          <cell r="D30">
            <v>12.17</v>
          </cell>
          <cell r="E30" t="str">
            <v>m²</v>
          </cell>
        </row>
        <row r="31">
          <cell r="A31">
            <v>37372</v>
          </cell>
          <cell r="B31" t="str">
            <v>SINAPI</v>
          </cell>
          <cell r="C31" t="str">
            <v>EXAMES - HORISTA (COLETADO CAIXA)</v>
          </cell>
          <cell r="D31">
            <v>0.55000000000000004</v>
          </cell>
          <cell r="E31" t="str">
            <v>H</v>
          </cell>
        </row>
        <row r="32">
          <cell r="A32">
            <v>977</v>
          </cell>
          <cell r="B32" t="str">
            <v>SINAPI</v>
          </cell>
          <cell r="C32" t="str">
            <v>CABO DE COBRE, FLEXIVEL, CLASSE 4 OU 5, ISOLACAO EM PVC/A, ANTICHAMA BWF-B, COBERTURA PVC-ST1, ANTICHAMA BWF-B, 1 CONDUTOR, 0,6/1 KV, SECAO NOMINAL 70 MM2</v>
          </cell>
          <cell r="D32">
            <v>51.787269224709611</v>
          </cell>
          <cell r="E32" t="str">
            <v>M</v>
          </cell>
        </row>
        <row r="33">
          <cell r="A33">
            <v>4721</v>
          </cell>
          <cell r="B33" t="str">
            <v>SINAPI</v>
          </cell>
          <cell r="C33" t="str">
            <v>PEDRA BRITADA N. 1 (9,5 a 19 MM) POSTO PEDREIRA/FORNECEDOR, SEM FRETE</v>
          </cell>
          <cell r="D33">
            <v>76.319999999999993</v>
          </cell>
          <cell r="E33" t="str">
            <v>m³</v>
          </cell>
        </row>
        <row r="34">
          <cell r="A34">
            <v>39427</v>
          </cell>
          <cell r="B34" t="str">
            <v>SINAPI</v>
          </cell>
          <cell r="C34" t="str">
            <v>PERFIL CANALETA, FORMATO C, EM ACO ZINCADO, PARA ESTRUTURA FORRO DRYWALL, E = 0,5 MM, *46 X 18* (L X H), COMPRIMENTO 3 M</v>
          </cell>
          <cell r="D34">
            <v>6.48</v>
          </cell>
          <cell r="E34" t="str">
            <v>M</v>
          </cell>
        </row>
        <row r="35">
          <cell r="A35">
            <v>39599</v>
          </cell>
          <cell r="B35" t="str">
            <v>SINAPI</v>
          </cell>
          <cell r="C35" t="str">
            <v>CABO DE PAR TRANCADO UTP, 4 PARES, CATEGORIA 6</v>
          </cell>
          <cell r="D35">
            <v>1.86</v>
          </cell>
          <cell r="E35" t="str">
            <v>M</v>
          </cell>
        </row>
        <row r="36">
          <cell r="A36">
            <v>43059</v>
          </cell>
          <cell r="B36" t="str">
            <v>SINAPI</v>
          </cell>
          <cell r="C36" t="str">
            <v>ACO CA-60, 4,2 MM, OU 5,0 MM, OU 6,0 MM, OU 7,0 MM, VERGALHAO</v>
          </cell>
          <cell r="D36">
            <v>10.45</v>
          </cell>
          <cell r="E36" t="str">
            <v>KG</v>
          </cell>
        </row>
        <row r="37">
          <cell r="A37">
            <v>37744</v>
          </cell>
          <cell r="B37" t="str">
            <v>SINAPI</v>
          </cell>
          <cell r="C37" t="str">
            <v>SEMIRREBOQUE COM TRES EIXOS EM TANDEM TIPO BASCULANTE COM CACAMBA METALICA 18 M3 (INCLUI MONTAGEM, NAO INCLUI CAVALO MECANICO)</v>
          </cell>
          <cell r="D37">
            <v>212937.06</v>
          </cell>
          <cell r="E37" t="str">
            <v>UN</v>
          </cell>
        </row>
        <row r="38">
          <cell r="A38">
            <v>34364</v>
          </cell>
          <cell r="B38" t="str">
            <v>SINAPI</v>
          </cell>
          <cell r="C38" t="str">
            <v>JANELA DE CORRER EM ALUMINIO, 120 X 150 CM (A X L), 4 FLS, BANDEIRA COM BASCULA,  ACABAMENTO ACET OU BRILHANTE, BATENTE/REQUADRO DE 6 A 14 CM, COM VIDRO, SEM GUARNICAO/ALIZAR</v>
          </cell>
          <cell r="D38">
            <v>583.3083834902061</v>
          </cell>
          <cell r="E38" t="str">
            <v>UN</v>
          </cell>
        </row>
        <row r="39">
          <cell r="A39">
            <v>43055</v>
          </cell>
          <cell r="B39" t="str">
            <v>SINAPI</v>
          </cell>
          <cell r="C39" t="str">
            <v>ACO CA-50, 12,5 MM OU 16,0 MM, VERGALHAO</v>
          </cell>
          <cell r="D39">
            <v>9.57</v>
          </cell>
          <cell r="E39" t="str">
            <v>KG</v>
          </cell>
        </row>
        <row r="40">
          <cell r="A40">
            <v>378</v>
          </cell>
          <cell r="B40" t="str">
            <v>SINAPI</v>
          </cell>
          <cell r="C40" t="str">
            <v>ARMADOR</v>
          </cell>
          <cell r="D40">
            <v>12.9</v>
          </cell>
          <cell r="E40" t="str">
            <v>H</v>
          </cell>
        </row>
        <row r="41">
          <cell r="A41">
            <v>247</v>
          </cell>
          <cell r="B41" t="str">
            <v>SINAPI</v>
          </cell>
          <cell r="C41" t="str">
            <v>AJUDANTE DE ELETRICISTA</v>
          </cell>
          <cell r="D41">
            <v>9.07</v>
          </cell>
          <cell r="E41" t="str">
            <v>H</v>
          </cell>
        </row>
        <row r="42">
          <cell r="A42">
            <v>7356</v>
          </cell>
          <cell r="B42" t="str">
            <v>SINAPI</v>
          </cell>
          <cell r="C42" t="str">
            <v>TINTA ACRILICA PREMIUM, COR BRANCO FOSCO</v>
          </cell>
          <cell r="D42">
            <v>17.29</v>
          </cell>
          <cell r="E42" t="str">
            <v>L</v>
          </cell>
        </row>
        <row r="43">
          <cell r="A43">
            <v>39555</v>
          </cell>
          <cell r="B43" t="str">
            <v>SINAPI</v>
          </cell>
          <cell r="C43" t="str">
            <v>FORNECIMENTO DE AR CONDICIONADO TIPO SPLIT HIWALL 12.000 BTU'S (EVAPORADORA E CONDENSADORA), CLASSE A SELO PROCEL</v>
          </cell>
          <cell r="D43">
            <v>1551.34</v>
          </cell>
          <cell r="E43" t="str">
            <v>UN</v>
          </cell>
        </row>
        <row r="44">
          <cell r="A44">
            <v>39422</v>
          </cell>
          <cell r="B44" t="str">
            <v>SINAPI</v>
          </cell>
          <cell r="C44" t="str">
            <v>PERFIL MONTANTE, FORMATO C, EM ACO ZINCADO, PARA ESTRUTURA PAREDE DRYWALL, E = 0,5 MM, 70 X 3000 MM (L X C)</v>
          </cell>
          <cell r="D44">
            <v>9.5215034482758725</v>
          </cell>
          <cell r="E44" t="str">
            <v>M</v>
          </cell>
        </row>
        <row r="45">
          <cell r="A45">
            <v>863</v>
          </cell>
          <cell r="B45" t="str">
            <v>SINAPI</v>
          </cell>
          <cell r="C45" t="str">
            <v>CABO DE COBRE NU 35 MM2 MEIO-DURO</v>
          </cell>
          <cell r="D45">
            <v>35.134176315789475</v>
          </cell>
          <cell r="E45" t="str">
            <v>M</v>
          </cell>
        </row>
        <row r="46">
          <cell r="A46">
            <v>14511</v>
          </cell>
          <cell r="B46" t="str">
            <v>SINAPI</v>
          </cell>
          <cell r="C46" t="str">
            <v>ROLO COMPACTADOR DE PNEUS, ESTATICO, PRESSAO VARIAVEL, POTENCIA 110 HP, PESO SEM/COM LASTRO 10,8/27 T, LARGURA DE ROLAGEM 2,30 M</v>
          </cell>
          <cell r="D46">
            <v>599332.15</v>
          </cell>
          <cell r="E46" t="str">
            <v>UN</v>
          </cell>
        </row>
        <row r="47">
          <cell r="A47">
            <v>37666</v>
          </cell>
          <cell r="B47" t="str">
            <v>SINAPI</v>
          </cell>
          <cell r="C47" t="str">
            <v>OPERADOR DE BETONEIRA ESTACIONARIA / MISTURADOR</v>
          </cell>
          <cell r="D47">
            <v>13.33</v>
          </cell>
          <cell r="E47" t="str">
            <v>H</v>
          </cell>
        </row>
        <row r="48">
          <cell r="A48">
            <v>626</v>
          </cell>
          <cell r="B48" t="str">
            <v>SINAPI</v>
          </cell>
          <cell r="C48" t="str">
            <v>MANTA LIQUIDA DE BASE ASFALTICA MODIFICADA COM A ADICAO DE ELASTOMEROS DILUIDOS EM SOLVENTE ORGANICO, APLICACAO A FRIO (MEMBRANA IMPERMEABILIZANTE ASFASTICA)</v>
          </cell>
          <cell r="D48">
            <v>16.649999999999999</v>
          </cell>
          <cell r="E48" t="str">
            <v>KG</v>
          </cell>
        </row>
        <row r="49">
          <cell r="A49">
            <v>1106</v>
          </cell>
          <cell r="B49" t="str">
            <v>SINAPI</v>
          </cell>
          <cell r="C49" t="str">
            <v>CAL HIDRATADA CH-I PARA ARGAMASSAS</v>
          </cell>
          <cell r="D49">
            <v>0.92</v>
          </cell>
          <cell r="E49" t="str">
            <v>KG</v>
          </cell>
        </row>
        <row r="50">
          <cell r="A50">
            <v>43491</v>
          </cell>
          <cell r="B50" t="str">
            <v>SINAPI</v>
          </cell>
          <cell r="C50" t="str">
            <v>EPI - FAMILIA SERVENTE - HORISTA (ENCARGOS COMPLEMENTARES - COLETADO CAIXA)</v>
          </cell>
          <cell r="D50">
            <v>1.01</v>
          </cell>
          <cell r="E50" t="str">
            <v>H</v>
          </cell>
        </row>
        <row r="51">
          <cell r="A51">
            <v>9841</v>
          </cell>
          <cell r="B51" t="str">
            <v>SINAPI</v>
          </cell>
          <cell r="C51" t="str">
            <v>TUBO PVC, SERIE R, DN 100 MM, PARA ESGOTO OU AGUAS PLUVIAIS PREDIAIS (NBR 5688)</v>
          </cell>
          <cell r="D51">
            <v>26.071706646525666</v>
          </cell>
          <cell r="E51" t="str">
            <v>M</v>
          </cell>
        </row>
        <row r="52">
          <cell r="A52">
            <v>4090</v>
          </cell>
          <cell r="B52" t="str">
            <v>SINAPI</v>
          </cell>
          <cell r="C52" t="str">
            <v>MOTONIVELADORA POTENCIA BASICA LIQUIDA (PRIMEIRA MARCHA) 125 HP , PESO BRUTO 13843 KG, LARGURA DA LAMINA DE 3,7 M</v>
          </cell>
          <cell r="D52">
            <v>694000</v>
          </cell>
          <cell r="E52" t="str">
            <v>UN</v>
          </cell>
        </row>
        <row r="53">
          <cell r="A53">
            <v>20020</v>
          </cell>
          <cell r="B53" t="str">
            <v>SINAPI</v>
          </cell>
          <cell r="C53" t="str">
            <v>MOTORISTA DE CAMINHAO-BASCULANTE</v>
          </cell>
          <cell r="D53">
            <v>14.44</v>
          </cell>
          <cell r="E53" t="str">
            <v>H</v>
          </cell>
        </row>
        <row r="54">
          <cell r="A54">
            <v>981</v>
          </cell>
          <cell r="B54" t="str">
            <v>SINAPI</v>
          </cell>
          <cell r="C54" t="str">
            <v>CABO DE COBRE, FLEXIVEL, CLASSE 4 OU 5, ISOLACAO EM PVC/A, ANTICHAMA BWF-B, 1 CONDUTOR, 450/750 V, SECAO NOMINAL 4 MM2</v>
          </cell>
          <cell r="D54">
            <v>3.76</v>
          </cell>
          <cell r="E54" t="str">
            <v>M</v>
          </cell>
        </row>
        <row r="55">
          <cell r="A55">
            <v>7258</v>
          </cell>
          <cell r="B55" t="str">
            <v>SINAPI</v>
          </cell>
          <cell r="C55" t="str">
            <v>TIJOLO CERAMICO MACICO COMUM *5 X 10 X 20* CM (L X A X C)</v>
          </cell>
          <cell r="D55">
            <v>0.69</v>
          </cell>
          <cell r="E55" t="str">
            <v>UN</v>
          </cell>
        </row>
        <row r="56">
          <cell r="A56">
            <v>599</v>
          </cell>
          <cell r="B56" t="str">
            <v>SINAPI</v>
          </cell>
          <cell r="C56" t="str">
            <v>JANELA FIXA EM ALUMINIO, 60  X 80 CM (A X L), BATENTE/REQUADRO DE 3 A 14 CM, COM VIDRO, SEM GUARNICAO/ALIZAR</v>
          </cell>
          <cell r="D56">
            <v>316.24375284061858</v>
          </cell>
          <cell r="E56" t="str">
            <v>m²</v>
          </cell>
        </row>
        <row r="57">
          <cell r="A57">
            <v>10710</v>
          </cell>
          <cell r="B57" t="str">
            <v>SINAPI</v>
          </cell>
          <cell r="C57" t="str">
            <v>CARPETE DE NYLON EM MANTA PARA TRAFEGO COMERCIAL PESADO, E
= 6 A 7 MM (INSTALADO)</v>
          </cell>
          <cell r="D57">
            <v>95.52</v>
          </cell>
          <cell r="E57" t="str">
            <v>m²</v>
          </cell>
        </row>
        <row r="58">
          <cell r="A58">
            <v>7619</v>
          </cell>
          <cell r="B58" t="str">
            <v>SINAPI</v>
          </cell>
          <cell r="C58" t="str">
            <v>TRANSFORMADOR TRIFASICO DE DISTRIBUICAO, POTENCIA DE 112,5 KVA, TENSAO NOMINAL DE 15 KV, TENSAO SECUNDARIA DE 220/127V, EM OLEO ISOLANTE TIPO MINERAL</v>
          </cell>
          <cell r="D58">
            <v>9004.5313353378606</v>
          </cell>
          <cell r="E58" t="str">
            <v>UN</v>
          </cell>
        </row>
        <row r="59">
          <cell r="A59">
            <v>37595</v>
          </cell>
          <cell r="B59" t="str">
            <v>SINAPI</v>
          </cell>
          <cell r="C59" t="str">
            <v>ARGAMASSA COLANTE TIPO AC III</v>
          </cell>
          <cell r="D59">
            <v>1.75</v>
          </cell>
          <cell r="E59" t="str">
            <v>KG</v>
          </cell>
        </row>
        <row r="60">
          <cell r="A60">
            <v>25957</v>
          </cell>
          <cell r="B60" t="str">
            <v>SINAPI</v>
          </cell>
          <cell r="C60" t="str">
            <v>MONTADOR DE ESTRUTURAS METALICAS</v>
          </cell>
          <cell r="D60">
            <v>14.08</v>
          </cell>
          <cell r="E60" t="str">
            <v>H</v>
          </cell>
        </row>
        <row r="61">
          <cell r="A61">
            <v>2696</v>
          </cell>
          <cell r="B61" t="str">
            <v>SINAPI</v>
          </cell>
          <cell r="C61" t="str">
            <v>ENCANADOR OU BOMBEIRO HIDRAULICO</v>
          </cell>
          <cell r="D61">
            <v>12.9</v>
          </cell>
          <cell r="E61" t="str">
            <v>H</v>
          </cell>
        </row>
        <row r="62">
          <cell r="A62">
            <v>38877</v>
          </cell>
          <cell r="B62" t="str">
            <v>SINAPI</v>
          </cell>
          <cell r="C62" t="str">
            <v>MASSA PARA TEXTURA LISA DE BASE ACRILICA, USO INTERNO E EXTERNO</v>
          </cell>
          <cell r="D62">
            <v>5.32</v>
          </cell>
          <cell r="E62" t="str">
            <v>KG</v>
          </cell>
        </row>
        <row r="63">
          <cell r="A63">
            <v>4759</v>
          </cell>
          <cell r="B63" t="str">
            <v>SINAPI</v>
          </cell>
          <cell r="C63" t="str">
            <v>CALCETEIRO</v>
          </cell>
          <cell r="D63">
            <v>12.9</v>
          </cell>
          <cell r="E63" t="str">
            <v>H</v>
          </cell>
        </row>
        <row r="64">
          <cell r="A64">
            <v>4433</v>
          </cell>
          <cell r="B64" t="str">
            <v>SINAPI</v>
          </cell>
          <cell r="C64" t="str">
            <v>CAIBRO NAO APARELHADO  *7,5 X 7,5* CM, EM MACARANDUBA, ANGELIM OU EQUIVALENTE DA REGIAO -  BRUTA</v>
          </cell>
          <cell r="D64">
            <v>19.55</v>
          </cell>
          <cell r="E64" t="str">
            <v>M</v>
          </cell>
        </row>
        <row r="65">
          <cell r="A65">
            <v>4047</v>
          </cell>
          <cell r="B65" t="str">
            <v>SINAPI</v>
          </cell>
          <cell r="C65" t="str">
            <v>!EM PROCESSO DE DESATIVACAO! MASSA CORRIDA PVA PARA PAREDES INTERNAS</v>
          </cell>
          <cell r="D65">
            <v>15.35</v>
          </cell>
          <cell r="E65" t="str">
            <v>GL</v>
          </cell>
        </row>
        <row r="66">
          <cell r="A66">
            <v>3992</v>
          </cell>
          <cell r="B66" t="str">
            <v>SINAPI</v>
          </cell>
          <cell r="C66" t="str">
            <v>TABUA APARELHADA *2,5 X 30* CM, EM MACARANDUBA, ANGELIM OU EQUIVALENTE DA REGIAO</v>
          </cell>
          <cell r="D66">
            <v>23.2</v>
          </cell>
          <cell r="E66" t="str">
            <v>M</v>
          </cell>
        </row>
        <row r="67">
          <cell r="A67">
            <v>4718</v>
          </cell>
          <cell r="B67" t="str">
            <v>SINAPI</v>
          </cell>
          <cell r="C67" t="str">
            <v>PEDRA BRITADA N. 2 (19 A 38 MM) POSTO PEDREIRA/FORNECEDOR, SEM FRETE</v>
          </cell>
          <cell r="D67">
            <v>76.73</v>
          </cell>
          <cell r="E67" t="str">
            <v>m³</v>
          </cell>
        </row>
        <row r="68">
          <cell r="A68">
            <v>43489</v>
          </cell>
          <cell r="B68" t="str">
            <v>SINAPI</v>
          </cell>
          <cell r="C68" t="str">
            <v>EPI - FAMILIA PEDREIRO - HORISTA (ENCARGOS COMPLEMENTARES - COLETADO CAIXA)</v>
          </cell>
          <cell r="D68">
            <v>0.95</v>
          </cell>
          <cell r="E68" t="str">
            <v>H</v>
          </cell>
        </row>
        <row r="69">
          <cell r="A69">
            <v>6117</v>
          </cell>
          <cell r="B69" t="str">
            <v>SINAPI</v>
          </cell>
          <cell r="C69" t="str">
            <v>CARPINTEIRO AUXILIAR</v>
          </cell>
          <cell r="D69">
            <v>10.15</v>
          </cell>
          <cell r="E69" t="str">
            <v>H</v>
          </cell>
        </row>
        <row r="70">
          <cell r="A70">
            <v>32</v>
          </cell>
          <cell r="B70" t="str">
            <v>SINAPI</v>
          </cell>
          <cell r="C70" t="str">
            <v>ACO CA-50, 6,3 MM, VERGALHAO</v>
          </cell>
          <cell r="D70">
            <v>11.65</v>
          </cell>
          <cell r="E70" t="str">
            <v>KG</v>
          </cell>
        </row>
        <row r="71">
          <cell r="A71">
            <v>39660</v>
          </cell>
          <cell r="B71" t="str">
            <v>SINAPI</v>
          </cell>
          <cell r="C71" t="str">
            <v>TUBO DE COBRE FLEXIVEL, D = 1/2 ", E = 0,79 MM, PARA AR-CONDICIONADO/ INSTALACOES GAS RESIDENCIAIS E COMERCIAIS</v>
          </cell>
          <cell r="D71">
            <v>26.402744868311039</v>
          </cell>
          <cell r="E71" t="str">
            <v>M</v>
          </cell>
        </row>
        <row r="72">
          <cell r="A72">
            <v>11587</v>
          </cell>
          <cell r="B72" t="str">
            <v>SINAPI</v>
          </cell>
          <cell r="C72" t="str">
            <v>FORRO DE PVC LISO, BRANCO, REGUA DE 10 CM, ESPESSURA DE 8 MM A 10 MM (COM COLOCACAO / SEM ESTRUTURA METALICA)</v>
          </cell>
          <cell r="D72">
            <v>117.27</v>
          </cell>
          <cell r="E72" t="str">
            <v>m²</v>
          </cell>
        </row>
        <row r="73">
          <cell r="A73">
            <v>1345</v>
          </cell>
          <cell r="B73" t="str">
            <v>SINAPI</v>
          </cell>
          <cell r="C73" t="str">
            <v>CHAPA DE MADEIRA COMPENSADA PLASTIFICADA PARA FORMA DE CONCRETO, DE 2,20 x 1,10 M, E = 18 MM</v>
          </cell>
          <cell r="D73">
            <v>66.12</v>
          </cell>
          <cell r="E73" t="str">
            <v>m²</v>
          </cell>
        </row>
        <row r="74">
          <cell r="A74">
            <v>4059</v>
          </cell>
          <cell r="B74" t="str">
            <v>SINAPI</v>
          </cell>
          <cell r="C74" t="str">
            <v>MEIO-FIO OU GUIA DE CONCRETO, PRE-MOLDADO, COMP 1 M, *30 X 12/15* CM (H X L1/L2)</v>
          </cell>
          <cell r="D74">
            <v>24.26</v>
          </cell>
          <cell r="E74" t="str">
            <v>M</v>
          </cell>
        </row>
        <row r="75">
          <cell r="A75">
            <v>7243</v>
          </cell>
          <cell r="B75" t="str">
            <v>SINAPI</v>
          </cell>
          <cell r="C75" t="str">
            <v>TELHA TRAPEZOIDAL EM ACO ZINCADO, SEM PINTURA, ALTURA DE APROXIMADAMENTE 40 MM, ESPESSURA DE 0,50 MM E LARGURA UTIL DE 980 MM</v>
          </cell>
          <cell r="D75">
            <v>20.353134866122883</v>
          </cell>
          <cell r="E75" t="str">
            <v>m²</v>
          </cell>
        </row>
        <row r="76">
          <cell r="A76">
            <v>43192</v>
          </cell>
          <cell r="B76" t="str">
            <v>SINAPI</v>
          </cell>
          <cell r="C76" t="str">
            <v>FORNECIMENTO DE AR CONDICIONADO TIPO SPLIT HIWALL 24.000 BTU'S (EVAPORADORA E CONDENSADORA), CLASSE A SELO PROCEL</v>
          </cell>
          <cell r="D76">
            <v>3217.84</v>
          </cell>
          <cell r="E76" t="str">
            <v>UN</v>
          </cell>
        </row>
        <row r="77">
          <cell r="A77">
            <v>4239</v>
          </cell>
          <cell r="B77" t="str">
            <v>SINAPI</v>
          </cell>
          <cell r="C77" t="str">
            <v>OPERADOR DE MOTONIVELADORA</v>
          </cell>
          <cell r="D77">
            <v>21.21</v>
          </cell>
          <cell r="E77" t="str">
            <v>H</v>
          </cell>
        </row>
        <row r="78">
          <cell r="A78">
            <v>9875</v>
          </cell>
          <cell r="B78" t="str">
            <v>SINAPI</v>
          </cell>
          <cell r="C78" t="str">
            <v>TUBO PVC, SOLDAVEL, DN 50 MM, PARA AGUA FRIA (NBR-5648)</v>
          </cell>
          <cell r="D78">
            <v>13.97</v>
          </cell>
          <cell r="E78" t="str">
            <v>M</v>
          </cell>
        </row>
        <row r="79">
          <cell r="A79">
            <v>4792</v>
          </cell>
          <cell r="B79" t="str">
            <v>SINAPI</v>
          </cell>
          <cell r="C79" t="str">
            <v>PLACA VINILICA SEMIFLEXIVEL PARA PISOS, E = 3,2 MM, 30 X 30 CM (SEM COLOCACAO)</v>
          </cell>
          <cell r="D79">
            <v>133.06</v>
          </cell>
          <cell r="E79" t="str">
            <v>m²</v>
          </cell>
        </row>
        <row r="80">
          <cell r="A80">
            <v>246</v>
          </cell>
          <cell r="B80" t="str">
            <v>SINAPI</v>
          </cell>
          <cell r="C80" t="str">
            <v>AUXILIAR DE ENCANADOR OU BOMBEIRO HIDRAULICO</v>
          </cell>
          <cell r="D80">
            <v>9.15</v>
          </cell>
          <cell r="E80" t="str">
            <v>H</v>
          </cell>
        </row>
        <row r="81">
          <cell r="A81">
            <v>37747</v>
          </cell>
          <cell r="B81" t="str">
            <v>SINAPI</v>
          </cell>
          <cell r="C81" t="str">
            <v>CAMINHAO TRUCADO, PESO BRUTO TOTAL 23000 KG, CARGA UTIL MAXIMA 15935 KG, DISTANCIA ENTRE EIXOS 4,80 M, POTENCIA 230 CV (INCLUI CABINE E CHASSI, NAO INCLUI CARROCERIA)</v>
          </cell>
          <cell r="D81">
            <v>382124.32</v>
          </cell>
          <cell r="E81" t="str">
            <v>UN</v>
          </cell>
        </row>
        <row r="82">
          <cell r="A82">
            <v>43467</v>
          </cell>
          <cell r="B82" t="str">
            <v>SINAPI</v>
          </cell>
          <cell r="C82" t="str">
            <v>FERRAMENTAS - FAMILIA SERVENTE - HORISTA (ENCARGOS COMPLEMENTARES - COLETADO CAIXA)</v>
          </cell>
          <cell r="D82">
            <v>0.41</v>
          </cell>
          <cell r="E82" t="str">
            <v>H</v>
          </cell>
        </row>
        <row r="83">
          <cell r="A83">
            <v>4238</v>
          </cell>
          <cell r="B83" t="str">
            <v>SINAPI</v>
          </cell>
          <cell r="C83" t="str">
            <v>OPERADOR DE ROLO COMPACTADOR</v>
          </cell>
          <cell r="D83">
            <v>15.97</v>
          </cell>
          <cell r="E83" t="str">
            <v>H</v>
          </cell>
        </row>
        <row r="84">
          <cell r="A84">
            <v>4517</v>
          </cell>
          <cell r="B84" t="str">
            <v>SINAPI</v>
          </cell>
          <cell r="C84" t="str">
            <v>SARRAFO *2,5 X 7,5* CM EM PINUS, MISTA OU EQUIVALENTE DA REGIAO - BRUTA</v>
          </cell>
          <cell r="D84">
            <v>2.21</v>
          </cell>
          <cell r="E84" t="str">
            <v>M</v>
          </cell>
        </row>
        <row r="85">
          <cell r="A85">
            <v>43465</v>
          </cell>
          <cell r="B85" t="str">
            <v>SINAPI</v>
          </cell>
          <cell r="C85" t="str">
            <v>FERRAMENTAS - FAMILIA PEDREIRO - HORISTA (ENCARGOS COMPLEMENTARES - COLETADO CAIXA)</v>
          </cell>
          <cell r="D85">
            <v>0.57999999999999996</v>
          </cell>
          <cell r="E85" t="str">
            <v>H</v>
          </cell>
        </row>
        <row r="86">
          <cell r="A86">
            <v>4760</v>
          </cell>
          <cell r="B86" t="str">
            <v>SINAPI</v>
          </cell>
          <cell r="C86" t="str">
            <v>AZULEJISTA OU LADRILHEIRO</v>
          </cell>
          <cell r="D86">
            <v>15.87</v>
          </cell>
          <cell r="E86" t="str">
            <v>H</v>
          </cell>
        </row>
        <row r="87">
          <cell r="A87">
            <v>38101</v>
          </cell>
          <cell r="B87" t="str">
            <v>SINAPI</v>
          </cell>
          <cell r="C87" t="str">
            <v>TOMADA 2P+T 10A, 250V  (APENAS MODULO)</v>
          </cell>
          <cell r="D87">
            <v>7.66</v>
          </cell>
          <cell r="E87" t="str">
            <v>UN</v>
          </cell>
        </row>
        <row r="88">
          <cell r="A88">
            <v>7334</v>
          </cell>
          <cell r="B88" t="str">
            <v>SINAPI</v>
          </cell>
          <cell r="C88" t="str">
            <v>ADITIVO ADESIVO LIQUIDO PARA ARGAMASSAS DE REVESTIMENTOS CIMENTICIOS</v>
          </cell>
          <cell r="D88">
            <v>13.48</v>
          </cell>
          <cell r="E88" t="str">
            <v>L</v>
          </cell>
        </row>
        <row r="89">
          <cell r="A89">
            <v>732</v>
          </cell>
          <cell r="B89" t="str">
            <v>SINAPI</v>
          </cell>
          <cell r="C89" t="str">
            <v>BOMBA CENTRIFUGA MOTOR ELETRICO TRIFASICO 0,99HP  DIAMETRO DE SUCCAO X ELEVACAO 1" X 1", DIAMETRO DO ROTOR 145 MM, HM/Q: 14 M / 8,4 M3/H A 40 M / 0,60 M3/H</v>
          </cell>
          <cell r="D89">
            <v>1173.01</v>
          </cell>
          <cell r="E89" t="str">
            <v>UN</v>
          </cell>
        </row>
        <row r="90">
          <cell r="A90">
            <v>43132</v>
          </cell>
          <cell r="B90" t="str">
            <v>SINAPI</v>
          </cell>
          <cell r="C90" t="str">
            <v>ARAME RECOZIDO 16 BWG, D = 1,65 MM (0,016 KG/M) OU 18 BWG, D = 1,25 MM (0,01 KG/M)</v>
          </cell>
          <cell r="D90">
            <v>20</v>
          </cell>
          <cell r="E90" t="str">
            <v>KG</v>
          </cell>
        </row>
        <row r="91">
          <cell r="A91">
            <v>4491</v>
          </cell>
          <cell r="B91" t="str">
            <v>SINAPI</v>
          </cell>
          <cell r="C91" t="str">
            <v>PONTALETE *7,5 X 7,5* CM EM PINUS, MISTA OU EQUIVALENTE DA REGIAO - BRUTA</v>
          </cell>
          <cell r="D91">
            <v>6.33</v>
          </cell>
          <cell r="E91" t="str">
            <v>M</v>
          </cell>
        </row>
        <row r="92">
          <cell r="A92">
            <v>34381</v>
          </cell>
          <cell r="B92" t="str">
            <v>SINAPI</v>
          </cell>
          <cell r="C92" t="str">
            <v>JANELA MAXIM AR EM ALUMINIO, 80 X 60 CM (A X L), BATENTE/REQUADRO DE 4 A 14 CM, COM VIDRO, SEM GUARNICAO/ALIZAR</v>
          </cell>
          <cell r="D92">
            <v>258.12</v>
          </cell>
          <cell r="E92" t="str">
            <v>UN</v>
          </cell>
        </row>
        <row r="93">
          <cell r="A93">
            <v>39737</v>
          </cell>
          <cell r="B93" t="str">
            <v>SINAPI</v>
          </cell>
          <cell r="C93" t="str">
            <v>TUBO DE BORRACHA ELASTOMERICA FLEXIVEL, PRETA, PARA ISOLAMENTO TERMICO DE TUBULACAO, DN 1/2" (12 MM), E= 19 MM, COEFICIENTE DE CONDUTIVIDADE TERMICA 0,036W/mK, VAPOR DE AGUA MAIOR OU IGUAL A 10.000</v>
          </cell>
          <cell r="D93">
            <v>22.03</v>
          </cell>
          <cell r="E93" t="str">
            <v>M</v>
          </cell>
        </row>
        <row r="94">
          <cell r="A94">
            <v>43194</v>
          </cell>
          <cell r="B94" t="str">
            <v>SINAPI</v>
          </cell>
          <cell r="C94" t="str">
            <v>FORNECIMENTO DE AR CONDICIONADO TIPO SPLIT HIWALL 9.000 BTU'S (EVAPORADORA E CONDENSADORA), CLASSE A SELO PROCEL</v>
          </cell>
          <cell r="D94">
            <v>1462.57</v>
          </cell>
          <cell r="E94" t="str">
            <v>UN</v>
          </cell>
        </row>
        <row r="95">
          <cell r="A95">
            <v>43483</v>
          </cell>
          <cell r="B95" t="str">
            <v>SINAPI</v>
          </cell>
          <cell r="C95" t="str">
            <v>EPI - FAMILIA CARPINTEIRO DE FORMAS - HORISTA (ENCARGOS COMPLEMENTARES - COLETADO CAIXA)</v>
          </cell>
          <cell r="D95">
            <v>1.05</v>
          </cell>
          <cell r="E95" t="str">
            <v>H</v>
          </cell>
        </row>
        <row r="96">
          <cell r="A96">
            <v>7194</v>
          </cell>
          <cell r="B96" t="str">
            <v>SINAPI</v>
          </cell>
          <cell r="C96" t="str">
            <v>TELHA DE FIBROCIMENTO ONDULADA E = 6 MM, DE 2,44 X 1,10 M (SEM AMIANTO)</v>
          </cell>
          <cell r="D96">
            <v>35.549999999999997</v>
          </cell>
          <cell r="E96" t="str">
            <v>m²</v>
          </cell>
        </row>
        <row r="97">
          <cell r="A97">
            <v>39244</v>
          </cell>
          <cell r="B97" t="str">
            <v>SINAPI</v>
          </cell>
          <cell r="C97" t="str">
            <v>ELETRODUTO PVC FLEXIVEL CORRUGADO, REFORCADO, COR LARANJA, DE 25 MM, PARA LAJES E PISOS</v>
          </cell>
          <cell r="D97">
            <v>2.58</v>
          </cell>
          <cell r="E97" t="str">
            <v>M</v>
          </cell>
        </row>
        <row r="98">
          <cell r="A98">
            <v>4093</v>
          </cell>
          <cell r="B98" t="str">
            <v>SINAPI</v>
          </cell>
          <cell r="C98" t="str">
            <v>MOTORISTA DE CAMINHAO</v>
          </cell>
          <cell r="D98">
            <v>15.31</v>
          </cell>
          <cell r="E98" t="str">
            <v>H</v>
          </cell>
        </row>
        <row r="99">
          <cell r="A99">
            <v>10422</v>
          </cell>
          <cell r="B99" t="str">
            <v>SINAPI</v>
          </cell>
          <cell r="C99" t="str">
            <v>BACIA SANITARIA (VASO) COM CAIXA ACOPLADA, DE LOUCA BRANCA</v>
          </cell>
          <cell r="D99">
            <v>324.01</v>
          </cell>
          <cell r="E99" t="str">
            <v>UN</v>
          </cell>
        </row>
        <row r="100">
          <cell r="A100">
            <v>39419</v>
          </cell>
          <cell r="B100" t="str">
            <v>SINAPI</v>
          </cell>
          <cell r="C100" t="str">
            <v>PERFIL GUIA, FORMATO U, EM ACO ZINCADO, PARA ESTRUTURA PAREDE DRYWALL, E = 0,5 MM, 70 X 3000 MM (L X C)</v>
          </cell>
          <cell r="D100">
            <v>8.8000000000000007</v>
          </cell>
          <cell r="E100" t="str">
            <v>M</v>
          </cell>
        </row>
        <row r="101">
          <cell r="A101">
            <v>3093</v>
          </cell>
          <cell r="B101" t="str">
            <v>SINAPI</v>
          </cell>
          <cell r="C101" t="str">
            <v>FECHADURA ROSETA REDONDA PARA PORTA INTERNA, EM ACO INOX (MAQUINA, TESTA E CONTRA-TESTA) E EM ZAMAC (MACANETA, LINGUETA E TRINCOS) COM ACABAMENTO CROMADO, MAQUINA DE 55 MM, INCLUINDO CHAVE TIPO INTERNA</v>
          </cell>
          <cell r="D101">
            <v>74.400000000000006</v>
          </cell>
          <cell r="E101" t="str">
            <v>CJ</v>
          </cell>
        </row>
        <row r="102">
          <cell r="A102">
            <v>12873</v>
          </cell>
          <cell r="B102" t="str">
            <v>SINAPI</v>
          </cell>
          <cell r="C102" t="str">
            <v>IMPERMEABILIZADOR</v>
          </cell>
          <cell r="D102">
            <v>12.9</v>
          </cell>
          <cell r="E102" t="str">
            <v>H</v>
          </cell>
        </row>
        <row r="103">
          <cell r="A103">
            <v>39248</v>
          </cell>
          <cell r="B103" t="str">
            <v>SINAPI</v>
          </cell>
          <cell r="C103" t="str">
            <v>ELETRODUTODUTO PEAD FLEXIVEL PAREDE SIMPLES, CORRUGACAO HELICOIDAL, COR PRETA, SEM ROSCA, DE 4",  PARA CABEAMENTO SUBTERRANEO (NBR 15715)</v>
          </cell>
          <cell r="D103">
            <v>11.52</v>
          </cell>
          <cell r="E103" t="str">
            <v>M</v>
          </cell>
        </row>
        <row r="104">
          <cell r="A104">
            <v>39607</v>
          </cell>
          <cell r="B104" t="str">
            <v>SINAPI</v>
          </cell>
          <cell r="C104" t="str">
            <v>PATCH CORD, CATEGORIA 6, EXTENSAO DE 2,50 M</v>
          </cell>
          <cell r="D104">
            <v>21.01</v>
          </cell>
          <cell r="E104" t="str">
            <v>UN</v>
          </cell>
        </row>
        <row r="105">
          <cell r="A105">
            <v>20065</v>
          </cell>
          <cell r="B105" t="str">
            <v>SINAPI</v>
          </cell>
          <cell r="C105" t="str">
            <v>TUBO PVC  SERIE NORMAL, DN 150 MM, PARA ESGOTO  PREDIAL (NBR 5688)</v>
          </cell>
          <cell r="D105">
            <v>32.97</v>
          </cell>
          <cell r="E105" t="str">
            <v>M</v>
          </cell>
        </row>
        <row r="106">
          <cell r="A106">
            <v>3324</v>
          </cell>
          <cell r="B106" t="str">
            <v>SINAPI</v>
          </cell>
          <cell r="C106" t="str">
            <v>GRAMA BATATAIS EM PLACAS, SEM PLANTIO</v>
          </cell>
          <cell r="D106">
            <v>9.2799999999999994</v>
          </cell>
          <cell r="E106" t="str">
            <v>m²</v>
          </cell>
        </row>
        <row r="107">
          <cell r="A107">
            <v>2685</v>
          </cell>
          <cell r="B107" t="str">
            <v>SINAPI</v>
          </cell>
          <cell r="C107" t="str">
            <v>ELETRODUTO DE PVC RIGIDO ROSCAVEL DE 1 ", SEM LUVA</v>
          </cell>
          <cell r="D107">
            <v>5.04</v>
          </cell>
          <cell r="E107" t="str">
            <v>M</v>
          </cell>
        </row>
        <row r="108">
          <cell r="A108">
            <v>39662</v>
          </cell>
          <cell r="B108" t="str">
            <v>SINAPI</v>
          </cell>
          <cell r="C108" t="str">
            <v>TUBO DE COBRE FLEXIVEL, D = 1/4 ", E = 0,79 MM, PARA AR-CONDICIONADO/ INSTALACOES GAS RESIDENCIAIS E COMERCIAIS</v>
          </cell>
          <cell r="D108">
            <v>17.239999999999998</v>
          </cell>
          <cell r="E108" t="str">
            <v>M</v>
          </cell>
        </row>
        <row r="109">
          <cell r="A109">
            <v>37411</v>
          </cell>
          <cell r="B109" t="str">
            <v>SINAPI</v>
          </cell>
          <cell r="C109" t="str">
            <v>TELA DE ACO SOLDADA GALVANIZADA/ZINCADA PARA ALVENARIA, FIO D = *1,24 MM, MALHA 25 X 25 MM</v>
          </cell>
          <cell r="D109">
            <v>22.31</v>
          </cell>
          <cell r="E109" t="str">
            <v>m²</v>
          </cell>
        </row>
        <row r="110">
          <cell r="A110">
            <v>43056</v>
          </cell>
          <cell r="B110" t="str">
            <v>SINAPI</v>
          </cell>
          <cell r="C110" t="str">
            <v>ACO CA-50, 20,0 MM OU 25,0 MM, VERGALHAO</v>
          </cell>
          <cell r="D110">
            <v>11.03</v>
          </cell>
          <cell r="E110" t="str">
            <v>KG</v>
          </cell>
        </row>
        <row r="111">
          <cell r="A111">
            <v>43484</v>
          </cell>
          <cell r="B111" t="str">
            <v>SINAPI</v>
          </cell>
          <cell r="C111" t="str">
            <v>EPI - FAMILIA ELETRICISTA - HORISTA (ENCARGOS COMPLEMENTARES - COLETADO CAIXA)</v>
          </cell>
          <cell r="D111">
            <v>0.91</v>
          </cell>
          <cell r="E111" t="str">
            <v>H</v>
          </cell>
        </row>
        <row r="112">
          <cell r="A112">
            <v>10749</v>
          </cell>
          <cell r="B112" t="str">
            <v>SINAPI</v>
          </cell>
          <cell r="C112" t="str">
            <v>LOCACAO DE ESCORA METALICA TELESCOPICA, COM ALTURA REGULAVEL DE *1,80* A *3,20* M, COM CAPACIDADE DE CARGA DE NO MINIMO 1000 KGF (10 KN), INCLUSO TRIPE E FORCADO</v>
          </cell>
          <cell r="D112">
            <v>2.97</v>
          </cell>
          <cell r="E112" t="str">
            <v>MES</v>
          </cell>
        </row>
        <row r="113">
          <cell r="A113">
            <v>13395</v>
          </cell>
          <cell r="B113" t="str">
            <v>SINAPI</v>
          </cell>
          <cell r="C113" t="str">
            <v>QUADRO DE DISTRIBUICAO COM BARRAMENTO TRIFASICO, DE EMBUTIR, EM CHAPA DE ACO GALVANIZADO, PARA 18 DISJUNTORES DIN, 100 A, INCLUINDO BARRAMENTO</v>
          </cell>
          <cell r="D113">
            <v>455.99</v>
          </cell>
          <cell r="E113" t="str">
            <v>UN</v>
          </cell>
        </row>
        <row r="114">
          <cell r="A114">
            <v>39606</v>
          </cell>
          <cell r="B114" t="str">
            <v>SINAPI</v>
          </cell>
          <cell r="C114" t="str">
            <v>PATCH CORD, CATEGORIA 6, EXTENSAO DE 1,50 M</v>
          </cell>
          <cell r="D114">
            <v>18.32</v>
          </cell>
          <cell r="E114" t="str">
            <v>UN</v>
          </cell>
        </row>
        <row r="115">
          <cell r="A115">
            <v>39025</v>
          </cell>
          <cell r="B115" t="str">
            <v>SINAPI</v>
          </cell>
          <cell r="C115" t="str">
            <v>PORTA DE ABRIR EM ALUMINIO TIPO VENEZIANA, ACABAMENTO ANODIZADO NATURAL, SEM GUARNICAO/ALIZAR/VISTA, 87 X 210 CM</v>
          </cell>
          <cell r="D115">
            <v>721.78</v>
          </cell>
          <cell r="E115" t="str">
            <v>UN</v>
          </cell>
        </row>
        <row r="116">
          <cell r="A116">
            <v>6085</v>
          </cell>
          <cell r="B116" t="str">
            <v>SINAPI</v>
          </cell>
          <cell r="C116" t="str">
            <v>SELADOR ACRILICO PAREDES INTERNAS/EXTERNAS</v>
          </cell>
          <cell r="D116">
            <v>5.44</v>
          </cell>
          <cell r="E116" t="str">
            <v>L</v>
          </cell>
        </row>
        <row r="117">
          <cell r="A117">
            <v>4014</v>
          </cell>
          <cell r="B117" t="str">
            <v>SINAPI</v>
          </cell>
          <cell r="C117" t="str">
            <v>MANTA ASFALTICA ELASTOMERICA EM POLIESTER 3 MM, TIPO III, CLASSE B, ACABAMENTO PP (NBR 9952)</v>
          </cell>
          <cell r="D117">
            <v>50.33</v>
          </cell>
          <cell r="E117" t="str">
            <v>m²</v>
          </cell>
        </row>
        <row r="118">
          <cell r="A118">
            <v>11029</v>
          </cell>
          <cell r="B118" t="str">
            <v>SINAPI</v>
          </cell>
          <cell r="C118" t="str">
            <v>HASTE RETA PARA GANCHO DE FERRO GALVANIZADO, COM ROSCA 1/4 " X 30 CM PARA FIXACAO DE TELHA METALICA, INCLUI PORCA E ARRUELAS DE VEDACAO</v>
          </cell>
          <cell r="D118">
            <v>1.05</v>
          </cell>
          <cell r="E118" t="str">
            <v>CJ</v>
          </cell>
        </row>
        <row r="119">
          <cell r="A119">
            <v>39432</v>
          </cell>
          <cell r="B119" t="str">
            <v>SINAPI</v>
          </cell>
          <cell r="C119" t="str">
            <v>FITA DE PAPEL REFORCADA COM LAMINA DE METAL PARA REFORCO DE CANTOS DE CHAPA DE GESSO PARA DRYWALL</v>
          </cell>
          <cell r="D119">
            <v>1.8</v>
          </cell>
          <cell r="E119" t="str">
            <v>M</v>
          </cell>
        </row>
        <row r="120">
          <cell r="A120">
            <v>43490</v>
          </cell>
          <cell r="B120" t="str">
            <v>SINAPI</v>
          </cell>
          <cell r="C120" t="str">
            <v>EPI - FAMILIA PINTOR - HORISTA (ENCARGOS COMPLEMENTARES - COLETADO CAIXA)</v>
          </cell>
          <cell r="D120">
            <v>1.33</v>
          </cell>
          <cell r="E120" t="str">
            <v>H</v>
          </cell>
        </row>
        <row r="121">
          <cell r="A121">
            <v>6114</v>
          </cell>
          <cell r="B121" t="str">
            <v>SINAPI</v>
          </cell>
          <cell r="C121" t="str">
            <v>AJUDANTE DE ARMADOR</v>
          </cell>
          <cell r="D121">
            <v>9</v>
          </cell>
          <cell r="E121" t="str">
            <v>H</v>
          </cell>
        </row>
        <row r="122">
          <cell r="A122">
            <v>43466</v>
          </cell>
          <cell r="B122" t="str">
            <v>SINAPI</v>
          </cell>
          <cell r="C122" t="str">
            <v>FERRAMENTAS - FAMILIA PINTOR - HORISTA (ENCARGOS COMPLEMENTARES - COLETADO CAIXA)</v>
          </cell>
          <cell r="D122">
            <v>1.27</v>
          </cell>
          <cell r="E122" t="str">
            <v>H</v>
          </cell>
        </row>
        <row r="123">
          <cell r="A123">
            <v>2674</v>
          </cell>
          <cell r="B123" t="str">
            <v>SINAPI</v>
          </cell>
          <cell r="C123" t="str">
            <v>ELETRODUTO DE PVC RIGIDO ROSCAVEL DE 3/4 ", SEM LUVA</v>
          </cell>
          <cell r="D123">
            <v>3.22</v>
          </cell>
          <cell r="E123" t="str">
            <v>M</v>
          </cell>
        </row>
        <row r="124">
          <cell r="A124">
            <v>358</v>
          </cell>
          <cell r="B124" t="str">
            <v>SINAPI</v>
          </cell>
          <cell r="C124" t="str">
            <v>MUDA DE ARVORE ORNAMENTAL, OITI/AROEIRA SALSA/ANGICO/IPE/JACARANDA OU EQUIVALENTE  DA REGIAO, H= *1* M</v>
          </cell>
          <cell r="D124">
            <v>85.05</v>
          </cell>
          <cell r="E124" t="str">
            <v>UN</v>
          </cell>
        </row>
        <row r="125">
          <cell r="A125">
            <v>4460</v>
          </cell>
          <cell r="B125" t="str">
            <v>SINAPI</v>
          </cell>
          <cell r="C125" t="str">
            <v>SARRAFO NAO APARELHADO *2,5 X 10* CM, EM MACARANDUBA, ANGELIM OU EQUIVALENTE DA REGIAO -  BRUTA</v>
          </cell>
          <cell r="D125">
            <v>7.05</v>
          </cell>
          <cell r="E125" t="str">
            <v>M</v>
          </cell>
        </row>
        <row r="126">
          <cell r="A126">
            <v>39430</v>
          </cell>
          <cell r="B126" t="str">
            <v>SINAPI</v>
          </cell>
          <cell r="C126" t="str">
            <v>PENDURAL OU PRESILHA REGULADORA, EM ACO GALVANIZADO, COM CORPO, MOLA E REBITE, PARA PERFIL TIPO CANALETA DE ESTRUTURA EM FORROS DRYWALL</v>
          </cell>
          <cell r="D126">
            <v>2.44</v>
          </cell>
          <cell r="E126" t="str">
            <v>UN</v>
          </cell>
        </row>
        <row r="127">
          <cell r="A127">
            <v>36896</v>
          </cell>
          <cell r="B127" t="str">
            <v>SINAPI</v>
          </cell>
          <cell r="C127" t="str">
            <v>JANELA DE CORRER EM ALUMINIO, 100 X 120 CM (A X L), 2 FLS,  SEM BANDEIRA,  ACABAMENTO ACET OU BRILHANTE, BATENTE/REQUADRO DE 6 A 14 CM, COM VIDRO, SEM GUARNICAO</v>
          </cell>
          <cell r="D127">
            <v>440.4</v>
          </cell>
          <cell r="E127" t="str">
            <v>UN</v>
          </cell>
        </row>
        <row r="128">
          <cell r="A128">
            <v>9871</v>
          </cell>
          <cell r="B128" t="str">
            <v>SINAPI</v>
          </cell>
          <cell r="C128" t="str">
            <v>TUBO PVC, SOLDAVEL, DN 75 MM, AGUA FRIA (NBR-5648)</v>
          </cell>
          <cell r="D128">
            <v>39.479999999999997</v>
          </cell>
          <cell r="E128" t="str">
            <v>M</v>
          </cell>
        </row>
        <row r="129">
          <cell r="A129">
            <v>43488</v>
          </cell>
          <cell r="B129" t="str">
            <v>SINAPI</v>
          </cell>
          <cell r="C129" t="str">
            <v>EPI - FAMILIA OPERADOR ESCAVADEIRA - HORISTA (ENCARGOS COMPLEMENTARES - COLETADO CAIXA)</v>
          </cell>
          <cell r="D129">
            <v>0.63</v>
          </cell>
          <cell r="E129" t="str">
            <v>H</v>
          </cell>
        </row>
        <row r="130">
          <cell r="A130">
            <v>37373</v>
          </cell>
          <cell r="B130" t="str">
            <v>SINAPI</v>
          </cell>
          <cell r="C130" t="str">
            <v>SEGURO - HORISTA (COLETADO CAIXA)</v>
          </cell>
          <cell r="D130">
            <v>0.06</v>
          </cell>
          <cell r="E130" t="str">
            <v>H</v>
          </cell>
        </row>
        <row r="131">
          <cell r="A131">
            <v>39434</v>
          </cell>
          <cell r="B131" t="str">
            <v>SINAPI</v>
          </cell>
          <cell r="C131" t="str">
            <v>MASSA DE REJUNTE EM PO PARA DRYWALL, A BASE DE GESSO, SECAGEM RAPIDA, PARA TRATAMENTO DE JUNTAS DE CHAPA DE GESSO (NECESSITA ADICAO DE AGUA)</v>
          </cell>
          <cell r="D131">
            <v>2.42</v>
          </cell>
          <cell r="E131" t="str">
            <v>KG</v>
          </cell>
        </row>
        <row r="132">
          <cell r="A132">
            <v>2684</v>
          </cell>
          <cell r="B132" t="str">
            <v>SINAPI</v>
          </cell>
          <cell r="C132" t="str">
            <v>ELETRODUTO DE PVC RIGIDO ROSCAVEL DE 1 1/4 ", SEM LUVA</v>
          </cell>
          <cell r="D132">
            <v>6.71</v>
          </cell>
          <cell r="E132" t="str">
            <v>M</v>
          </cell>
        </row>
        <row r="133">
          <cell r="A133">
            <v>43460</v>
          </cell>
          <cell r="B133" t="str">
            <v>SINAPI</v>
          </cell>
          <cell r="C133" t="str">
            <v>FERRAMENTAS - FAMILIA ELETRICISTA - HORISTA (ENCARGOS COMPLEMENTARES - COLETADO CAIXA)</v>
          </cell>
          <cell r="D133">
            <v>0.62</v>
          </cell>
          <cell r="E133" t="str">
            <v>H</v>
          </cell>
        </row>
        <row r="134">
          <cell r="A134">
            <v>1350</v>
          </cell>
          <cell r="B134" t="str">
            <v>SINAPI</v>
          </cell>
          <cell r="C134" t="str">
            <v>!EM PROCESSO DE DESATIVACAO! CHAPA DE MADEIRA COMPENSADA RESINADA PARA FORMA DE CONCRETO, DE *2,2 X 1,1* M, E = 10 MM</v>
          </cell>
          <cell r="D134">
            <v>50</v>
          </cell>
          <cell r="E134" t="str">
            <v>UN</v>
          </cell>
        </row>
        <row r="135">
          <cell r="A135">
            <v>40275</v>
          </cell>
          <cell r="B135" t="str">
            <v>SINAPI</v>
          </cell>
          <cell r="C135" t="str">
            <v>LOCACAO DE VIGA SANDUICHE METALICA VAZADA PARA TRAVAMENTO DE PILARES, ALTURA DE *8* CM, LARGURA DE *6* CM E EXTENSAO DE 2 M</v>
          </cell>
          <cell r="D135">
            <v>6.5</v>
          </cell>
          <cell r="E135" t="str">
            <v>MES</v>
          </cell>
        </row>
        <row r="136">
          <cell r="A136">
            <v>11186</v>
          </cell>
          <cell r="B136" t="str">
            <v>SINAPI</v>
          </cell>
          <cell r="C136" t="str">
            <v>ESPELHO CRISTAL E = 4 MM</v>
          </cell>
          <cell r="D136">
            <v>458.66</v>
          </cell>
          <cell r="E136" t="str">
            <v>m²</v>
          </cell>
        </row>
        <row r="137">
          <cell r="A137">
            <v>3777</v>
          </cell>
          <cell r="B137" t="str">
            <v>SINAPI</v>
          </cell>
          <cell r="C137" t="str">
            <v>LONA PLASTICA PESADA PRETA, E = 150 MICRA</v>
          </cell>
          <cell r="D137">
            <v>1.25</v>
          </cell>
          <cell r="E137" t="str">
            <v>m²</v>
          </cell>
        </row>
        <row r="138">
          <cell r="A138">
            <v>9836</v>
          </cell>
          <cell r="B138" t="str">
            <v>SINAPI</v>
          </cell>
          <cell r="C138" t="str">
            <v>TUBO PVC  SERIE NORMAL, DN 100 MM, PARA ESGOTO  PREDIAL (NBR 5688)</v>
          </cell>
          <cell r="D138">
            <v>12.89</v>
          </cell>
          <cell r="E138" t="str">
            <v>M</v>
          </cell>
        </row>
        <row r="139">
          <cell r="A139">
            <v>34636</v>
          </cell>
          <cell r="B139" t="str">
            <v>SINAPI</v>
          </cell>
          <cell r="C139" t="str">
            <v>CAIXA D'AGUA EM POLIETILENO 1000 LITROS, COM TAMPA</v>
          </cell>
          <cell r="D139">
            <v>477.6</v>
          </cell>
          <cell r="E139" t="str">
            <v>UN</v>
          </cell>
        </row>
        <row r="140">
          <cell r="A140">
            <v>4741</v>
          </cell>
          <cell r="B140" t="str">
            <v>SINAPI</v>
          </cell>
          <cell r="C140" t="str">
            <v>PO DE PEDRA (POSTO PEDREIRA/FORNECEDOR, SEM FRETE)</v>
          </cell>
          <cell r="D140">
            <v>72.099999999999994</v>
          </cell>
          <cell r="E140" t="str">
            <v>m³</v>
          </cell>
        </row>
        <row r="141">
          <cell r="A141">
            <v>39597</v>
          </cell>
          <cell r="B141" t="str">
            <v>SINAPI</v>
          </cell>
          <cell r="C141" t="str">
            <v>PATCH PANEL, 48 PORTAS, CATEGORIA 6, COM RACKS DE 19" E 2 U DE ALTURA</v>
          </cell>
          <cell r="D141">
            <v>467.62</v>
          </cell>
          <cell r="E141" t="str">
            <v>UN</v>
          </cell>
        </row>
        <row r="142">
          <cell r="A142">
            <v>40339</v>
          </cell>
          <cell r="B142" t="str">
            <v>SINAPI</v>
          </cell>
          <cell r="C142" t="str">
            <v>LOCACAO DE CRUZETA PARA ESCORA METALICA</v>
          </cell>
          <cell r="D142">
            <v>1.62</v>
          </cell>
          <cell r="E142" t="str">
            <v>MES</v>
          </cell>
        </row>
        <row r="143">
          <cell r="A143">
            <v>39664</v>
          </cell>
          <cell r="B143" t="str">
            <v>SINAPI</v>
          </cell>
          <cell r="C143" t="str">
            <v>TUBO DE COBRE FLEXIVEL, D = 3/8 ", E = 0,79 MM, PARA AR-CONDICIONADO/ INSTALACOES GAS RESIDENCIAIS E COMERCIAIS</v>
          </cell>
          <cell r="D143">
            <v>26.52</v>
          </cell>
          <cell r="E143" t="str">
            <v>M</v>
          </cell>
        </row>
        <row r="144">
          <cell r="A144">
            <v>392</v>
          </cell>
          <cell r="B144" t="str">
            <v>SINAPI</v>
          </cell>
          <cell r="C144" t="str">
            <v>ABRACADEIRA EM ACO PARA AMARRACAO DE ELETRODUTOS, TIPO D, COM 1/2" E PARAFUSO DE FIXACAO</v>
          </cell>
          <cell r="D144">
            <v>1.5</v>
          </cell>
          <cell r="E144" t="str">
            <v>UN</v>
          </cell>
        </row>
        <row r="145">
          <cell r="A145">
            <v>7572</v>
          </cell>
          <cell r="B145" t="str">
            <v>SINAPI</v>
          </cell>
          <cell r="C145" t="str">
            <v>SUPORTE ISOLADOR REFORCADO DIAMETRO NOMINAL 5/16", COM ROSCA SOBERBA E BUCHA</v>
          </cell>
          <cell r="D145">
            <v>9.2899999999999991</v>
          </cell>
          <cell r="E145" t="str">
            <v>UN</v>
          </cell>
        </row>
        <row r="146">
          <cell r="A146">
            <v>867</v>
          </cell>
          <cell r="B146" t="str">
            <v>SINAPI</v>
          </cell>
          <cell r="C146" t="str">
            <v>CABO DE COBRE NU 50 MM2 MEIO-DURO</v>
          </cell>
          <cell r="D146">
            <v>42.282301362732326</v>
          </cell>
          <cell r="E146" t="str">
            <v>M</v>
          </cell>
        </row>
        <row r="147">
          <cell r="A147">
            <v>34557</v>
          </cell>
          <cell r="B147" t="str">
            <v>SINAPI</v>
          </cell>
          <cell r="C147" t="str">
            <v>TELA DE ACO SOLDADA GALVANIZADA/ZINCADA PARA ALVENARIA, FIO D = *1,20 A 1,70* MM, MALHA 15 X 15 MM, (C X L) *50 X 7,5* CM</v>
          </cell>
          <cell r="D147">
            <v>3.05</v>
          </cell>
          <cell r="E147" t="str">
            <v>M</v>
          </cell>
        </row>
        <row r="148">
          <cell r="A148">
            <v>9869</v>
          </cell>
          <cell r="B148" t="str">
            <v>SINAPI</v>
          </cell>
          <cell r="C148" t="str">
            <v>TUBO PVC, SOLDAVEL, DN 32 MM, AGUA FRIA (NBR-5648)</v>
          </cell>
          <cell r="D148">
            <v>8.3699999999999992</v>
          </cell>
          <cell r="E148" t="str">
            <v>M</v>
          </cell>
        </row>
        <row r="149">
          <cell r="A149">
            <v>6005</v>
          </cell>
          <cell r="B149" t="str">
            <v>SINAPI</v>
          </cell>
          <cell r="C149" t="str">
            <v>REGISTRO GAVETA COM ACABAMENTO E CANOPLA CROMADOS, SIMPLES, BITOLA 3/4 " (REF 1509)</v>
          </cell>
          <cell r="D149">
            <v>68.900000000000006</v>
          </cell>
          <cell r="E149" t="str">
            <v>UN</v>
          </cell>
        </row>
        <row r="150">
          <cell r="A150">
            <v>38775</v>
          </cell>
          <cell r="B150" t="str">
            <v>SINAPI</v>
          </cell>
          <cell r="C150" t="str">
            <v>LUMINARIA TIPO TARTARUGA PARA AREA EXTERNA EM ALUMINIO, COM GRADE, PARA 1 LAMPADA, BASE E27, POTENCIA MAXIMA 40/60 W (NAO INCLUI LAMPADA)</v>
          </cell>
          <cell r="D150">
            <v>45.53</v>
          </cell>
          <cell r="E150" t="str">
            <v>UN</v>
          </cell>
        </row>
        <row r="151">
          <cell r="A151">
            <v>39738</v>
          </cell>
          <cell r="B151" t="str">
            <v>SINAPI</v>
          </cell>
          <cell r="C151" t="str">
            <v>TUBO DE BORRACHA ELASTOMERICA FLEXIVEL, PRETA, PARA ISOLAMENTO TERMICO DE TUBULACAO, DN 1/4" (6 MM), E= 9 MM, COEFICIENTE DE CONDUTIVIDADE TERMICA 0,036W/mK, VAPOR DE AGUA MAIOR OU IGUAL A 10.000</v>
          </cell>
          <cell r="D151">
            <v>7.96</v>
          </cell>
          <cell r="E151" t="str">
            <v>M</v>
          </cell>
        </row>
        <row r="152">
          <cell r="A152">
            <v>4230</v>
          </cell>
          <cell r="B152" t="str">
            <v>SINAPI</v>
          </cell>
          <cell r="C152" t="str">
            <v>OPERADOR DE MAQUINAS E TRATORES DIVERSOS (TERRAPLANAGEM)</v>
          </cell>
          <cell r="D152">
            <v>17.649999999999999</v>
          </cell>
          <cell r="E152" t="str">
            <v>H</v>
          </cell>
        </row>
        <row r="153">
          <cell r="A153">
            <v>43459</v>
          </cell>
          <cell r="B153" t="str">
            <v>SINAPI</v>
          </cell>
          <cell r="C153" t="str">
            <v>FERRAMENTAS - FAMILIA CARPINTEIRO DE FORMAS - HORISTA (ENCARGOS COMPLEMENTARES - COLETADO CAIXA)</v>
          </cell>
          <cell r="D153">
            <v>0.38</v>
          </cell>
          <cell r="E153" t="str">
            <v>H</v>
          </cell>
        </row>
        <row r="154">
          <cell r="A154">
            <v>20083</v>
          </cell>
          <cell r="B154" t="str">
            <v>SINAPI</v>
          </cell>
          <cell r="C154" t="str">
            <v>SOLUCAO LIMPADORA PARA PVC, FRASCO COM 1000 CM3</v>
          </cell>
          <cell r="D154">
            <v>57.89</v>
          </cell>
          <cell r="E154" t="str">
            <v>UN</v>
          </cell>
        </row>
        <row r="155">
          <cell r="A155">
            <v>10412</v>
          </cell>
          <cell r="B155" t="str">
            <v>SINAPI</v>
          </cell>
          <cell r="C155" t="str">
            <v>VALVULA DE RETENCAO HORIZONTAL, DE BRONZE (PN-25), 3/4", 400 PSI, TAMPA DE PORCA DE UNIAO, EXTREMIDADES COM ROSCA</v>
          </cell>
          <cell r="D155">
            <v>68.260000000000005</v>
          </cell>
          <cell r="E155" t="str">
            <v>UN</v>
          </cell>
        </row>
        <row r="156">
          <cell r="A156">
            <v>10891</v>
          </cell>
          <cell r="B156" t="str">
            <v>SINAPI</v>
          </cell>
          <cell r="C156" t="str">
            <v>EXTINTOR DE INCENDIO PORTATIL COM CARGA DE PO QUIMICO SECO (PQS) DE 4 KG, CLASSE BC</v>
          </cell>
          <cell r="D156">
            <v>164.99</v>
          </cell>
          <cell r="E156" t="str">
            <v>UN</v>
          </cell>
        </row>
        <row r="157">
          <cell r="A157">
            <v>11190</v>
          </cell>
          <cell r="B157" t="str">
            <v>SINAPI</v>
          </cell>
          <cell r="C157" t="str">
            <v>JANELA BASCULANTE, ACO, COM BATENTE/REQUADRO, 60 X 60 CM (SEM VIDROS)</v>
          </cell>
          <cell r="D157">
            <v>171.95</v>
          </cell>
          <cell r="E157" t="str">
            <v>UN</v>
          </cell>
        </row>
        <row r="158">
          <cell r="A158">
            <v>39017</v>
          </cell>
          <cell r="B158" t="str">
            <v>SINAPI</v>
          </cell>
          <cell r="C158" t="str">
            <v>ESPACADOR / DISTANCIADOR CIRCULAR COM ENTRADA LATERAL, EM PLASTICO, PARA VERGALHAO *4,2 A 12,5* MM, COBRIMENTO 20 MM</v>
          </cell>
          <cell r="D158">
            <v>0.18</v>
          </cell>
          <cell r="E158" t="str">
            <v>UN</v>
          </cell>
        </row>
        <row r="159">
          <cell r="A159">
            <v>12039</v>
          </cell>
          <cell r="B159" t="str">
            <v>SINAPI</v>
          </cell>
          <cell r="C159" t="str">
            <v>QUADRO DE DISTRIBUICAO COM BARRAMENTO TRIFASICO, DE EMBUTIR, EM CHAPA DE ACO GALVANIZADO, PARA 24 DISJUNTORES DIN, 100 A</v>
          </cell>
          <cell r="D159">
            <v>479.2</v>
          </cell>
          <cell r="E159" t="str">
            <v>UN</v>
          </cell>
        </row>
        <row r="160">
          <cell r="A160">
            <v>4786</v>
          </cell>
          <cell r="B160" t="str">
            <v>SINAPI</v>
          </cell>
          <cell r="C160" t="str">
            <v>PISO EM GRANILITE, MARMORITE OU GRANITINA, AGREGADO COR PRETO, CINZA, PALHA OU BRANCO, E=  *8* MM (INCLUSO EXECUCAO)</v>
          </cell>
          <cell r="D160">
            <v>87</v>
          </cell>
          <cell r="E160" t="str">
            <v>m²</v>
          </cell>
        </row>
        <row r="161">
          <cell r="A161">
            <v>536</v>
          </cell>
          <cell r="B161" t="str">
            <v>SINAPI</v>
          </cell>
          <cell r="C161" t="str">
            <v>REVESTIMENTO EM CERAMICA ESMALTADA EXTRA, PEI MENOR OU IGUAL A 3, FORMATO MENOR OU IGUAL A 2025 CM2</v>
          </cell>
          <cell r="D161">
            <v>31.61</v>
          </cell>
          <cell r="E161" t="str">
            <v>m²</v>
          </cell>
        </row>
        <row r="162">
          <cell r="A162">
            <v>40304</v>
          </cell>
          <cell r="B162" t="str">
            <v>SINAPI</v>
          </cell>
          <cell r="C162" t="str">
            <v>PREGO DE ACO POLIDO COM CABECA DUPLA 17 X 27 (2 1/2 X 11)</v>
          </cell>
          <cell r="D162">
            <v>22.91</v>
          </cell>
          <cell r="E162" t="str">
            <v>KG</v>
          </cell>
        </row>
        <row r="163">
          <cell r="A163">
            <v>39741</v>
          </cell>
          <cell r="B163" t="str">
            <v>SINAPI</v>
          </cell>
          <cell r="C163" t="str">
            <v>TUBO DE BORRACHA ELASTOMERICA FLEXIVEL, PRETA, PARA ISOLAMENTO TERMICO DE TUBULACAO, DN 3/8" (10 MM), E= 19 MM, COEFICIENTE DE CONDUTIVIDADE TERMICA 0,036W/mK, VAPOR DE AGUA MAIOR OU IGUAL A 10.000</v>
          </cell>
          <cell r="D163">
            <v>20.04</v>
          </cell>
          <cell r="E163" t="str">
            <v>M</v>
          </cell>
        </row>
        <row r="164">
          <cell r="A164">
            <v>43494</v>
          </cell>
          <cell r="B164" t="str">
            <v>SINAPI</v>
          </cell>
          <cell r="C164" t="str">
            <v>EPI - FAMILIA ALMOXARIFE - MENSALISTA (ENCARGOS COMPLEMENTARES - COLETADO CAIXA)</v>
          </cell>
          <cell r="D164">
            <v>108.8</v>
          </cell>
          <cell r="E164" t="str">
            <v>MES</v>
          </cell>
        </row>
        <row r="165">
          <cell r="A165">
            <v>40863</v>
          </cell>
          <cell r="B165" t="str">
            <v>SINAPI</v>
          </cell>
          <cell r="C165" t="str">
            <v>EXAMES - MENSALISTA (COLETADO CAIXA)</v>
          </cell>
          <cell r="D165">
            <v>103.7</v>
          </cell>
          <cell r="E165" t="str">
            <v>MES</v>
          </cell>
        </row>
        <row r="166">
          <cell r="A166">
            <v>4425</v>
          </cell>
          <cell r="B166" t="str">
            <v>SINAPI</v>
          </cell>
          <cell r="C166" t="str">
            <v>VIGA NAO APARELHADA  *6 X 12* CM, EM MACARANDUBA, ANGELIM OU EQUIVALENTE DA REGIAO - BRUTA</v>
          </cell>
          <cell r="D166">
            <v>21.15</v>
          </cell>
          <cell r="E166" t="str">
            <v>M</v>
          </cell>
        </row>
        <row r="167">
          <cell r="A167">
            <v>39961</v>
          </cell>
          <cell r="B167" t="str">
            <v>SINAPI</v>
          </cell>
          <cell r="C167" t="str">
            <v>SILICONE ACETICO USO GERAL INCOLOR 280 G</v>
          </cell>
          <cell r="D167">
            <v>21.86</v>
          </cell>
          <cell r="E167" t="str">
            <v>UN</v>
          </cell>
        </row>
        <row r="168">
          <cell r="A168">
            <v>122</v>
          </cell>
          <cell r="B168" t="str">
            <v>SINAPI</v>
          </cell>
          <cell r="C168" t="str">
            <v>ADESIVO PLASTICO PARA PVC, FRASCO COM 850 GR</v>
          </cell>
          <cell r="D168">
            <v>66.66</v>
          </cell>
          <cell r="E168" t="str">
            <v>UN</v>
          </cell>
        </row>
        <row r="169">
          <cell r="A169">
            <v>43485</v>
          </cell>
          <cell r="B169" t="str">
            <v>SINAPI</v>
          </cell>
          <cell r="C169" t="str">
            <v>EPI - FAMILIA ENCANADOR - HORISTA (ENCARGOS COMPLEMENTARES - COLETADO CAIXA)</v>
          </cell>
          <cell r="D169">
            <v>0.8</v>
          </cell>
          <cell r="E169" t="str">
            <v>H</v>
          </cell>
        </row>
        <row r="170">
          <cell r="A170">
            <v>1214</v>
          </cell>
          <cell r="B170" t="str">
            <v>SINAPI</v>
          </cell>
          <cell r="C170" t="str">
            <v>CARPINTEIRO DE ESQUADRIAS</v>
          </cell>
          <cell r="D170">
            <v>12.12</v>
          </cell>
          <cell r="E170" t="str">
            <v>H</v>
          </cell>
        </row>
        <row r="171">
          <cell r="A171">
            <v>37736</v>
          </cell>
          <cell r="B171" t="str">
            <v>SINAPI</v>
          </cell>
          <cell r="C171" t="str">
            <v>TANQUE DE ACO CARBONO NAO REVESTIDO, PARA TRANSPORTE DE AGUA COM CAPACIDADE DE 10 M3, COM BOMBA CENTRIFUGA POR TOMADA DE FORCA, VAZAO MAXIMA *75* M3/H (INCLUI MONTAGEM, NAO INCLUI CAMINHAO)</v>
          </cell>
          <cell r="D171">
            <v>72850</v>
          </cell>
          <cell r="E171" t="str">
            <v>UN</v>
          </cell>
        </row>
        <row r="172">
          <cell r="A172">
            <v>38094</v>
          </cell>
          <cell r="B172" t="str">
            <v>SINAPI</v>
          </cell>
          <cell r="C172" t="str">
            <v>ESPELHO / PLACA DE 3 POSTOS 4" X 2", PARA INSTALACAO DE TOMADAS E INTERRUPTORES</v>
          </cell>
          <cell r="D172">
            <v>2.85</v>
          </cell>
          <cell r="E172" t="str">
            <v>UN</v>
          </cell>
        </row>
        <row r="173">
          <cell r="A173">
            <v>1527</v>
          </cell>
          <cell r="B173" t="str">
            <v>SINAPI</v>
          </cell>
          <cell r="C173" t="str">
            <v>CONCRETO USINADO BOMBEAVEL, CLASSE DE RESISTENCIA C25, COM BRITA 0 E 1, SLUMP = 100 +/- 20 MM, INCLUI SERVICO DE BOMBEAMENTO (NBR 8953)</v>
          </cell>
          <cell r="D173">
            <v>389.85</v>
          </cell>
          <cell r="E173" t="str">
            <v>m³</v>
          </cell>
        </row>
        <row r="174">
          <cell r="A174">
            <v>982</v>
          </cell>
          <cell r="B174" t="str">
            <v>SINAPI</v>
          </cell>
          <cell r="C174" t="str">
            <v>CABO DE COBRE, FLEXIVEL, CLASSE 4 OU 5, ISOLACAO EM PVC/A, ANTICHAMA BWF-B, 1 CONDUTOR, 450/750 V, SECAO NOMINAL 6 MM2</v>
          </cell>
          <cell r="D174">
            <v>5.26</v>
          </cell>
          <cell r="E174" t="str">
            <v>M</v>
          </cell>
        </row>
        <row r="175">
          <cell r="A175">
            <v>6193</v>
          </cell>
          <cell r="B175" t="str">
            <v>SINAPI</v>
          </cell>
          <cell r="C175" t="str">
            <v>TABUA  NAO  APARELHADA  *2,5 X 20* CM, EM MACARANDUBA, ANGELIM OU EQUIVALENTE DA REGIAO - BRUTA</v>
          </cell>
          <cell r="D175">
            <v>14.13</v>
          </cell>
          <cell r="E175" t="str">
            <v>M</v>
          </cell>
        </row>
        <row r="176">
          <cell r="A176">
            <v>123</v>
          </cell>
          <cell r="B176" t="str">
            <v>SINAPI</v>
          </cell>
          <cell r="C176" t="str">
            <v>ADITIVO IMPERMEABILIZANTE DE PEGA NORMAL PARA ARGAMASSAS E CONCRETOS SEM ARMACAO, LIQUIDO E ISENTO DE CLORETOS</v>
          </cell>
          <cell r="D176">
            <v>6.9</v>
          </cell>
          <cell r="E176" t="str">
            <v>L</v>
          </cell>
        </row>
        <row r="177">
          <cell r="A177">
            <v>20232</v>
          </cell>
          <cell r="B177" t="str">
            <v>SINAPI</v>
          </cell>
          <cell r="C177" t="str">
            <v>SOLEIRA EM GRANITO, POLIDO, TIPO ANDORINHA/ QUARTZ/ CASTELO/ CORUMBA OU OUTROS EQUIVALENTES DA REGIAO, L= *15* CM, E=  *2,0* CM</v>
          </cell>
          <cell r="D177">
            <v>58.99</v>
          </cell>
          <cell r="E177" t="str">
            <v>M</v>
          </cell>
        </row>
        <row r="178">
          <cell r="A178">
            <v>9868</v>
          </cell>
          <cell r="B178" t="str">
            <v>SINAPI</v>
          </cell>
          <cell r="C178" t="str">
            <v>TUBO PVC, SOLDAVEL, DN 25 MM, AGUA FRIA (NBR-5648)</v>
          </cell>
          <cell r="D178">
            <v>3.73</v>
          </cell>
          <cell r="E178" t="str">
            <v>M</v>
          </cell>
        </row>
        <row r="179">
          <cell r="A179">
            <v>40784</v>
          </cell>
          <cell r="B179" t="str">
            <v>SINAPI</v>
          </cell>
          <cell r="C179" t="str">
            <v>CALHA QUADRADA DE CHAPA DE ACO GALVANIZADA NUM 24, CORTE 100 CM</v>
          </cell>
          <cell r="D179">
            <v>86.05</v>
          </cell>
          <cell r="E179" t="str">
            <v>M</v>
          </cell>
        </row>
        <row r="180">
          <cell r="A180">
            <v>38423</v>
          </cell>
          <cell r="B180" t="str">
            <v>SINAPI</v>
          </cell>
          <cell r="C180" t="str">
            <v>CURVA DE PVC, 90 GRAUS, SERIE R, DN 100 MM, PARA ESGOTO OU AGUAS PLUVIAIS PREDIAIS</v>
          </cell>
          <cell r="D180">
            <v>50.6</v>
          </cell>
          <cell r="E180" t="str">
            <v>UN</v>
          </cell>
        </row>
        <row r="181">
          <cell r="A181">
            <v>82</v>
          </cell>
          <cell r="B181" t="str">
            <v>SINAPI</v>
          </cell>
          <cell r="C181" t="str">
            <v>ADAPTADOR PVC SOLDAVEL, LONGO, COM FLANGE LIVRE,  75 MM X 2 1/2", PARA CAIXA D' AGUA</v>
          </cell>
          <cell r="D181">
            <v>221.93</v>
          </cell>
          <cell r="E181" t="str">
            <v>UN</v>
          </cell>
        </row>
        <row r="182">
          <cell r="A182">
            <v>6011</v>
          </cell>
          <cell r="B182" t="str">
            <v>SINAPI</v>
          </cell>
          <cell r="C182" t="str">
            <v>REGISTRO GAVETA BRUTO EM LATAO FORJADO, BITOLA 2 1/2 " (REF 1509)</v>
          </cell>
          <cell r="D182">
            <v>221.57</v>
          </cell>
          <cell r="E182" t="str">
            <v>UN</v>
          </cell>
        </row>
        <row r="183">
          <cell r="A183">
            <v>34547</v>
          </cell>
          <cell r="B183" t="str">
            <v>SINAPI</v>
          </cell>
          <cell r="C183" t="str">
            <v>TELA DE ACO SOLDADA GALVANIZADA/ZINCADA PARA ALVENARIA, FIO  D = *1,20 A 1,70* MM, MALHA 15 X 15 MM, (C X L) *50 X 12* CM</v>
          </cell>
          <cell r="D183">
            <v>4.82</v>
          </cell>
          <cell r="E183" t="str">
            <v>M</v>
          </cell>
        </row>
        <row r="184">
          <cell r="A184">
            <v>12869</v>
          </cell>
          <cell r="B184" t="str">
            <v>SINAPI</v>
          </cell>
          <cell r="C184" t="str">
            <v>TELHADOR</v>
          </cell>
          <cell r="D184">
            <v>15.4</v>
          </cell>
          <cell r="E184" t="str">
            <v>H</v>
          </cell>
        </row>
        <row r="185">
          <cell r="A185">
            <v>3511</v>
          </cell>
          <cell r="B185" t="str">
            <v>SINAPI</v>
          </cell>
          <cell r="C185" t="str">
            <v>JOELHO, PVC SOLDAVEL, 90 GRAUS, 75 MM, PARA AGUA FRIA PREDIAL</v>
          </cell>
          <cell r="D185">
            <v>91.83</v>
          </cell>
          <cell r="E185" t="str">
            <v>UN</v>
          </cell>
        </row>
        <row r="186">
          <cell r="A186">
            <v>39022</v>
          </cell>
          <cell r="B186" t="str">
            <v>SINAPI</v>
          </cell>
          <cell r="C186" t="str">
            <v>PORTA DE ABRIR EM ACO TIPO VENEZIANA, COM FUNDO ANTICORROSIVO / PRIMER DE PROTECAO, SEM GUARNICAO/ALIZAR/VISTA, 87 X 210 CM</v>
          </cell>
          <cell r="D186">
            <v>401.05</v>
          </cell>
          <cell r="E186" t="str">
            <v>UN</v>
          </cell>
        </row>
        <row r="187">
          <cell r="A187">
            <v>39435</v>
          </cell>
          <cell r="B187" t="str">
            <v>SINAPI</v>
          </cell>
          <cell r="C187" t="str">
            <v>PARAFUSO DRY WALL, EM ACO FOSFATIZADO, CABECA TROMBETA E PONTA AGULHA (TA), COMPRIMENTO 25 MM</v>
          </cell>
          <cell r="D187">
            <v>0.05</v>
          </cell>
          <cell r="E187" t="str">
            <v>UN</v>
          </cell>
        </row>
        <row r="188">
          <cell r="A188">
            <v>1358</v>
          </cell>
          <cell r="B188" t="str">
            <v>SINAPI</v>
          </cell>
          <cell r="C188" t="str">
            <v>CHAPA DE MADEIRA COMPENSADA RESINADA PARA FORMA DE CONCRETO, DE *2,2 X 1,1* M, E = 17 MM</v>
          </cell>
          <cell r="D188">
            <v>33.96</v>
          </cell>
          <cell r="E188" t="str">
            <v>m²</v>
          </cell>
        </row>
        <row r="189">
          <cell r="A189">
            <v>21127</v>
          </cell>
          <cell r="B189" t="str">
            <v>SINAPI</v>
          </cell>
          <cell r="C189" t="str">
            <v>FITA ISOLANTE ADESIVA ANTICHAMA, USO ATE 750 V, EM ROLO DE 19 MM X 5 M</v>
          </cell>
          <cell r="D189">
            <v>4.26</v>
          </cell>
          <cell r="E189" t="str">
            <v>UN</v>
          </cell>
        </row>
        <row r="190">
          <cell r="A190">
            <v>3421</v>
          </cell>
          <cell r="B190" t="str">
            <v>SINAPI</v>
          </cell>
          <cell r="C190" t="str">
            <v>JANELA EM MADEIRA CEDRINHO/ ANGELIM COMERCIAL/ CURUPIXA/ CUMARU OU EQUIVALENTE DA REGIAO, CAIXA DO BATENTE/MARCO *10* CM, 2 FOLHAS DE ABRIR TIPO VENEZIANA E 2 FOLHAS GUILHOTINA PARA VIDRO, COM GUARNICAO/ALIZAR, COM FERRAGENS (SEM VIDRO E SEM ACABAMENTO)</v>
          </cell>
          <cell r="D190">
            <v>662.06</v>
          </cell>
          <cell r="E190" t="str">
            <v>m²</v>
          </cell>
        </row>
        <row r="191">
          <cell r="A191">
            <v>43131</v>
          </cell>
          <cell r="B191" t="str">
            <v>SINAPI</v>
          </cell>
          <cell r="C191" t="str">
            <v>ARAME GALVANIZADO 6 BWG, D = 5,16 MM (0,157 KG/M), OU 8 BWG, D = 4,19 MM (0,101 KG/M), OU 10 BWG, D = 3,40 MM (0,0713 KG/M)</v>
          </cell>
          <cell r="D191">
            <v>23.23</v>
          </cell>
          <cell r="E191" t="str">
            <v>KG</v>
          </cell>
        </row>
        <row r="192">
          <cell r="A192">
            <v>5068</v>
          </cell>
          <cell r="B192" t="str">
            <v>SINAPI</v>
          </cell>
          <cell r="C192" t="str">
            <v>PREGO DE ACO POLIDO COM CABECA 17 X 21 (2 X 11)</v>
          </cell>
          <cell r="D192">
            <v>18.559999999999999</v>
          </cell>
          <cell r="E192" t="str">
            <v>KG</v>
          </cell>
        </row>
        <row r="193">
          <cell r="A193">
            <v>34653</v>
          </cell>
          <cell r="B193" t="str">
            <v>SINAPI</v>
          </cell>
          <cell r="C193" t="str">
            <v>DISJUNTOR TIPO DIN/IEC, MONOPOLAR DE 6  ATE  32A</v>
          </cell>
          <cell r="D193">
            <v>8.49</v>
          </cell>
          <cell r="E193" t="str">
            <v>UN</v>
          </cell>
        </row>
        <row r="194">
          <cell r="A194">
            <v>34709</v>
          </cell>
          <cell r="B194" t="str">
            <v>SINAPI</v>
          </cell>
          <cell r="C194" t="str">
            <v>DISJUNTOR TIPO DIN/IEC, TRIPOLAR DE 10 ATE 50A</v>
          </cell>
          <cell r="D194">
            <v>59.65</v>
          </cell>
          <cell r="E194" t="str">
            <v>UN</v>
          </cell>
        </row>
        <row r="195">
          <cell r="A195">
            <v>34492</v>
          </cell>
          <cell r="B195" t="str">
            <v>SINAPI</v>
          </cell>
          <cell r="C195" t="str">
            <v>CONCRETO USINADO BOMBEAVEL, CLASSE DE RESISTENCIA C20, COM BRITA 0 E 1, SLUMP = 100 +/- 20 MM, EXCLUI SERVICO DE BOMBEAMENTO (NBR 8953)</v>
          </cell>
          <cell r="D195">
            <v>350</v>
          </cell>
          <cell r="E195" t="str">
            <v>m³</v>
          </cell>
        </row>
        <row r="196">
          <cell r="A196">
            <v>4417</v>
          </cell>
          <cell r="B196" t="str">
            <v>SINAPI</v>
          </cell>
          <cell r="C196" t="str">
            <v>SARRAFO NAO APARELHADO *2,5 X 7* CM, EM MACARANDUBA, ANGELIM OU EQUIVALENTE DA REGIAO -  BRUTA</v>
          </cell>
          <cell r="D196">
            <v>5.44</v>
          </cell>
          <cell r="E196" t="str">
            <v>M</v>
          </cell>
        </row>
        <row r="197">
          <cell r="A197">
            <v>40287</v>
          </cell>
          <cell r="B197" t="str">
            <v>SINAPI</v>
          </cell>
          <cell r="C197" t="str">
            <v>LOCACAO DE BARRA DE ANCORAGEM DE 0,80 A 1,20 M DE EXTENSAO, COM ROSCA DE 5/8", INCLUINDO PORCA E FLANGE</v>
          </cell>
          <cell r="D197">
            <v>1.62</v>
          </cell>
          <cell r="E197" t="str">
            <v>MES</v>
          </cell>
        </row>
        <row r="198">
          <cell r="A198">
            <v>21102</v>
          </cell>
          <cell r="B198" t="str">
            <v>SINAPI</v>
          </cell>
          <cell r="C198" t="str">
            <v>PORTA TOALHA BANHO EM METAL CROMADO, TIPO BARRA</v>
          </cell>
          <cell r="D198">
            <v>63.34</v>
          </cell>
          <cell r="E198" t="str">
            <v>UN</v>
          </cell>
        </row>
        <row r="199">
          <cell r="A199">
            <v>10567</v>
          </cell>
          <cell r="B199" t="str">
            <v>SINAPI</v>
          </cell>
          <cell r="C199" t="str">
            <v>TABUA *2,5 X 23* CM EM PINUS, MISTA OU EQUIVALENTE DA REGIAO - BRUTA</v>
          </cell>
          <cell r="D199">
            <v>7.15</v>
          </cell>
          <cell r="E199" t="str">
            <v>M</v>
          </cell>
        </row>
        <row r="200">
          <cell r="A200">
            <v>242</v>
          </cell>
          <cell r="B200" t="str">
            <v>SINAPI</v>
          </cell>
          <cell r="C200" t="str">
            <v>AJUDANTE ESPECIALIZADO</v>
          </cell>
          <cell r="D200">
            <v>11.88</v>
          </cell>
          <cell r="E200" t="str">
            <v>H</v>
          </cell>
        </row>
        <row r="201">
          <cell r="A201">
            <v>37586</v>
          </cell>
          <cell r="B201" t="str">
            <v>SINAPI</v>
          </cell>
          <cell r="C201" t="str">
            <v>PINO DE ACO COM ARRUELA CONICA, DIAMETRO ARRUELA = *23* MM E COMP HASTE = *27* MM (ACAO INDIRETA)</v>
          </cell>
          <cell r="D201">
            <v>44.72</v>
          </cell>
          <cell r="E201" t="str">
            <v>CENTO</v>
          </cell>
        </row>
        <row r="202">
          <cell r="A202">
            <v>3799</v>
          </cell>
          <cell r="B202" t="str">
            <v>SINAPI</v>
          </cell>
          <cell r="C202" t="str">
            <v>LUMINARIA DE SOBREPOR EM CHAPA DE ACO PARA 2 LAMPADAS FLUORESCENTES DE *36* W, ALETADA, COMPLETA (LAMPADAS E REATOR INCLUSOS)</v>
          </cell>
          <cell r="D202">
            <v>77.05</v>
          </cell>
          <cell r="E202" t="str">
            <v>UN</v>
          </cell>
        </row>
        <row r="203">
          <cell r="A203">
            <v>39665</v>
          </cell>
          <cell r="B203" t="str">
            <v>SINAPI</v>
          </cell>
          <cell r="C203" t="str">
            <v>TUBO DE COBRE FLEXIVEL, D = 5/8 ", E = 0,79 MM, PARA AR-CONDICIONADO/ INSTALACOES GAS RESIDENCIAIS E COMERCIAIS</v>
          </cell>
          <cell r="D203">
            <v>44.74</v>
          </cell>
          <cell r="E203" t="str">
            <v>M</v>
          </cell>
        </row>
        <row r="204">
          <cell r="A204">
            <v>20165</v>
          </cell>
          <cell r="B204" t="str">
            <v>SINAPI</v>
          </cell>
          <cell r="C204" t="str">
            <v>LUVA DE CORRER, PVC SERIE R, 100 MM, PARA ESGOTO OU AGUAS PLUVIAIS PREDIAIS</v>
          </cell>
          <cell r="D204">
            <v>22.73</v>
          </cell>
          <cell r="E204" t="str">
            <v>UN</v>
          </cell>
        </row>
        <row r="205">
          <cell r="A205">
            <v>9838</v>
          </cell>
          <cell r="B205" t="str">
            <v>SINAPI</v>
          </cell>
          <cell r="C205" t="str">
            <v>TUBO PVC SERIE NORMAL, DN 50 MM, PARA ESGOTO PREDIAL (NBR 5688)</v>
          </cell>
          <cell r="D205">
            <v>7.91</v>
          </cell>
          <cell r="E205" t="str">
            <v>M</v>
          </cell>
        </row>
        <row r="206">
          <cell r="A206">
            <v>1872</v>
          </cell>
          <cell r="B206" t="str">
            <v>SINAPI</v>
          </cell>
          <cell r="C206" t="str">
            <v>CAIXA DE PASSAGEM, EM PVC, DE 4" X 2", PARA ELETRODUTO FLEXIVEL CORRUGADO</v>
          </cell>
          <cell r="D206">
            <v>2.2799999999999998</v>
          </cell>
          <cell r="E206" t="str">
            <v>UN</v>
          </cell>
        </row>
        <row r="207">
          <cell r="A207">
            <v>1871</v>
          </cell>
          <cell r="B207" t="str">
            <v>SINAPI</v>
          </cell>
          <cell r="C207" t="str">
            <v>CAIXA OCTOGONAL DE FUNDO MOVEL, EM PVC, DE 3" X 3", PARA ELETRODUTO FLEXIVEL CORRUGADO</v>
          </cell>
          <cell r="D207">
            <v>4.08</v>
          </cell>
          <cell r="E207" t="str">
            <v>UN</v>
          </cell>
        </row>
        <row r="208">
          <cell r="A208">
            <v>9839</v>
          </cell>
          <cell r="B208" t="str">
            <v>SINAPI</v>
          </cell>
          <cell r="C208" t="str">
            <v>TUBO PVC, SERIE R, DN 75 MM, PARA ESGOTO OU AGUAS PLUVIAIS PREDIAIS (NBR 5688)</v>
          </cell>
          <cell r="D208">
            <v>18.16</v>
          </cell>
          <cell r="E208" t="str">
            <v>M</v>
          </cell>
        </row>
        <row r="209">
          <cell r="A209">
            <v>36888</v>
          </cell>
          <cell r="B209" t="str">
            <v>SINAPI</v>
          </cell>
          <cell r="C209" t="str">
            <v>GUARNICAO/MOLDURA DE ACABAMENTO PARA ESQUADRIA DE ALUMINIO ANODIZADO NATURAL, PARA 1 FACE</v>
          </cell>
          <cell r="D209">
            <v>11.16</v>
          </cell>
          <cell r="E209" t="str">
            <v>M</v>
          </cell>
        </row>
        <row r="210">
          <cell r="A210">
            <v>34566</v>
          </cell>
          <cell r="B210" t="str">
            <v>SINAPI</v>
          </cell>
          <cell r="C210" t="str">
            <v>BLOCO DE CONCRETO ESTRUTURAL 14 X 19 X 29 CM, FBK 6 MPA (NBR 6136)</v>
          </cell>
          <cell r="D210">
            <v>2.61</v>
          </cell>
          <cell r="E210" t="str">
            <v>UN</v>
          </cell>
        </row>
        <row r="211">
          <cell r="A211">
            <v>7622</v>
          </cell>
          <cell r="B211" t="str">
            <v>SINAPI</v>
          </cell>
          <cell r="C211" t="str">
            <v>TRATOR DE ESTEIRAS, POTENCIA DE 100 HP, PESO OPERACIONAL DE 9,4 T, COM LAMINA COM CAPACIDADE DE 2,19 M3</v>
          </cell>
          <cell r="D211">
            <v>727440.54</v>
          </cell>
          <cell r="E211" t="str">
            <v>UN</v>
          </cell>
        </row>
        <row r="212">
          <cell r="A212">
            <v>1957</v>
          </cell>
          <cell r="B212" t="str">
            <v>SINAPI</v>
          </cell>
          <cell r="C212" t="str">
            <v>CURVA DE PVC 90 GRAUS, SOLDAVEL, 32 MM, PARA AGUA FRIA PREDIAL (NBR 5648)</v>
          </cell>
          <cell r="D212">
            <v>7.02</v>
          </cell>
          <cell r="E212" t="str">
            <v>UN</v>
          </cell>
        </row>
        <row r="213">
          <cell r="A213">
            <v>2575</v>
          </cell>
          <cell r="B213" t="str">
            <v>SINAPI</v>
          </cell>
          <cell r="C213" t="str">
            <v>CONDULETE DE ALUMINIO TIPO T, PARA ELETRODUTO ROSCAVEL DE 1 1/4", COM TAMPA CEGA</v>
          </cell>
          <cell r="D213">
            <v>24.94</v>
          </cell>
          <cell r="E213" t="str">
            <v>UN</v>
          </cell>
        </row>
        <row r="214">
          <cell r="A214">
            <v>38124</v>
          </cell>
          <cell r="B214" t="str">
            <v>SINAPI</v>
          </cell>
          <cell r="C214" t="str">
            <v>ESPUMA EXPANSIVA DE POLIURETANO, APLICACAO MANUAL - 500 ML</v>
          </cell>
          <cell r="D214">
            <v>30.5</v>
          </cell>
          <cell r="E214" t="str">
            <v>UN</v>
          </cell>
        </row>
        <row r="215">
          <cell r="A215">
            <v>11703</v>
          </cell>
          <cell r="B215" t="str">
            <v>SINAPI</v>
          </cell>
          <cell r="C215" t="str">
            <v>PAPELEIRA DE PAREDE EM METAL CROMADO SEM TAMPA</v>
          </cell>
          <cell r="D215">
            <v>53.24</v>
          </cell>
          <cell r="E215" t="str">
            <v>UN</v>
          </cell>
        </row>
        <row r="216">
          <cell r="A216">
            <v>10889</v>
          </cell>
          <cell r="B216" t="str">
            <v>SINAPI</v>
          </cell>
          <cell r="C216" t="str">
            <v>EXTINTOR DE INCENDIO PORTATIL COM CARGA DE GAS CARBONICO CO2 DE 6 KG, CLASSE BC</v>
          </cell>
          <cell r="D216">
            <v>585</v>
          </cell>
          <cell r="E216" t="str">
            <v>UN</v>
          </cell>
        </row>
        <row r="217">
          <cell r="A217">
            <v>11757</v>
          </cell>
          <cell r="B217" t="str">
            <v>SINAPI</v>
          </cell>
          <cell r="C217" t="str">
            <v>SABONETEIRA DE PAREDE EM METAL CROMADO</v>
          </cell>
          <cell r="D217">
            <v>51.9</v>
          </cell>
          <cell r="E217" t="str">
            <v>UN</v>
          </cell>
        </row>
        <row r="218">
          <cell r="A218">
            <v>38099</v>
          </cell>
          <cell r="B218" t="str">
            <v>SINAPI</v>
          </cell>
          <cell r="C218" t="str">
            <v>SUPORTE DE FIXACAO PARA ESPELHO / PLACA 4" X 2", PARA 3 MODULOS, PARA INSTALACAO DE TOMADAS E INTERRUPTORES (SOMENTE SUPORTE)</v>
          </cell>
          <cell r="D218">
            <v>1.48</v>
          </cell>
          <cell r="E218" t="str">
            <v>UN</v>
          </cell>
        </row>
        <row r="219">
          <cell r="A219">
            <v>7343</v>
          </cell>
          <cell r="B219" t="str">
            <v>SINAPI</v>
          </cell>
          <cell r="C219" t="str">
            <v>TINTA A BASE DE RESINA ACRILICA, PARA SINALIZACAO HORIZONTAL VIARIA (NBR 11862)</v>
          </cell>
          <cell r="D219">
            <v>9.9499999999999993</v>
          </cell>
          <cell r="E219" t="str">
            <v>L</v>
          </cell>
        </row>
        <row r="220">
          <cell r="A220">
            <v>142</v>
          </cell>
          <cell r="B220" t="str">
            <v>SINAPI</v>
          </cell>
          <cell r="C220" t="str">
            <v>SELANTE ELASTICO MONOCOMPONENTE A BASE DE POLIURETANO (PU) PARA JUNTAS DIVERSAS</v>
          </cell>
          <cell r="D220">
            <v>33.090000000000003</v>
          </cell>
          <cell r="E220" t="str">
            <v>310ML</v>
          </cell>
        </row>
        <row r="221">
          <cell r="A221">
            <v>2705</v>
          </cell>
          <cell r="B221" t="str">
            <v>SINAPI</v>
          </cell>
          <cell r="C221" t="str">
            <v>ENERGIA ELETRICA ATE 2000 KWH INDUSTRIAL, SEM DEMANDA</v>
          </cell>
          <cell r="D221">
            <v>0.76</v>
          </cell>
          <cell r="E221" t="str">
            <v>KW/H</v>
          </cell>
        </row>
        <row r="222">
          <cell r="A222">
            <v>10886</v>
          </cell>
          <cell r="B222" t="str">
            <v>SINAPI</v>
          </cell>
          <cell r="C222" t="str">
            <v>EXTINTOR DE INCENDIO PORTATIL COM CARGA DE AGUA PRESSURIZADA DE 10 L, CLASSE A</v>
          </cell>
          <cell r="D222">
            <v>170.62</v>
          </cell>
          <cell r="E222" t="str">
            <v>UN</v>
          </cell>
        </row>
        <row r="223">
          <cell r="A223">
            <v>367</v>
          </cell>
          <cell r="B223" t="str">
            <v>SINAPI</v>
          </cell>
          <cell r="C223" t="str">
            <v>AREIA GROSSA - POSTO JAZIDA/FORNECEDOR (RETIRADO NA JAZIDA, SEM TRANSPORTE)</v>
          </cell>
          <cell r="D223">
            <v>54.17</v>
          </cell>
          <cell r="E223" t="str">
            <v>m³</v>
          </cell>
        </row>
        <row r="224">
          <cell r="A224">
            <v>6013</v>
          </cell>
          <cell r="B224" t="str">
            <v>SINAPI</v>
          </cell>
          <cell r="C224" t="str">
            <v>REGISTRO GAVETA COM ACABAMENTO E CANOPLA CROMADOS, SIMPLES, BITOLA 1 " (REF 1509)</v>
          </cell>
          <cell r="D224">
            <v>84.34</v>
          </cell>
          <cell r="E224" t="str">
            <v>UN</v>
          </cell>
        </row>
        <row r="225">
          <cell r="A225">
            <v>2681</v>
          </cell>
          <cell r="B225" t="str">
            <v>SINAPI</v>
          </cell>
          <cell r="C225" t="str">
            <v>ELETRODUTO DE PVC RIGIDO ROSCAVEL DE 2 ", SEM LUVA</v>
          </cell>
          <cell r="D225">
            <v>12.05</v>
          </cell>
          <cell r="E225" t="str">
            <v>M</v>
          </cell>
        </row>
        <row r="226">
          <cell r="A226">
            <v>2680</v>
          </cell>
          <cell r="B226" t="str">
            <v>SINAPI</v>
          </cell>
          <cell r="C226" t="str">
            <v>ELETRODUTO DE PVC RIGIDO ROSCAVEL DE 1 1/2 ", SEM LUVA</v>
          </cell>
          <cell r="D226">
            <v>7.37</v>
          </cell>
          <cell r="E226" t="str">
            <v>M</v>
          </cell>
        </row>
        <row r="227">
          <cell r="A227">
            <v>10535</v>
          </cell>
          <cell r="B227" t="str">
            <v>SINAPI</v>
          </cell>
          <cell r="C227" t="str">
            <v>BETONEIRA CAPACIDADE NOMINAL 400 L, CAPACIDADE DE MISTURA  280 L, MOTOR ELETRICO TRIFASICO 220/380 V POTENCIA 2 CV, SEM CARREGADOR</v>
          </cell>
          <cell r="D227">
            <v>5350</v>
          </cell>
          <cell r="E227" t="str">
            <v>UN</v>
          </cell>
        </row>
        <row r="228">
          <cell r="A228">
            <v>1524</v>
          </cell>
          <cell r="B228" t="str">
            <v>SINAPI</v>
          </cell>
          <cell r="C228" t="str">
            <v>CONCRETO USINADO BOMBEAVEL, CLASSE DE RESISTENCIA C20, COM BRITA 0 E 1, SLUMP = 100 +/- 20 MM, INCLUI SERVICO DE BOMBEAMENTO (NBR 8953)</v>
          </cell>
          <cell r="D228">
            <v>399.99</v>
          </cell>
          <cell r="E228" t="str">
            <v>m³</v>
          </cell>
        </row>
        <row r="229">
          <cell r="A229">
            <v>25964</v>
          </cell>
          <cell r="B229" t="str">
            <v>SINAPI</v>
          </cell>
          <cell r="C229" t="str">
            <v>JARDINEIRO</v>
          </cell>
          <cell r="D229">
            <v>12.48</v>
          </cell>
          <cell r="E229" t="str">
            <v>H</v>
          </cell>
        </row>
        <row r="230">
          <cell r="A230">
            <v>38191</v>
          </cell>
          <cell r="B230" t="str">
            <v>SINAPI</v>
          </cell>
          <cell r="C230" t="str">
            <v>LAMPADA FLUORESCENTE COMPACTA 2U BRANCA 15 W, BASE E27 (127/220 V)</v>
          </cell>
          <cell r="D230">
            <v>11.69</v>
          </cell>
          <cell r="E230" t="str">
            <v>UN</v>
          </cell>
        </row>
        <row r="231">
          <cell r="A231">
            <v>1894</v>
          </cell>
          <cell r="B231" t="str">
            <v>SINAPI</v>
          </cell>
          <cell r="C231" t="str">
            <v>LUVA EM PVC RIGIDO ROSCAVEL, DE 2", PARA ELETRODUTO</v>
          </cell>
          <cell r="D231">
            <v>4.9400000000000004</v>
          </cell>
          <cell r="E231" t="str">
            <v>UN</v>
          </cell>
        </row>
        <row r="232">
          <cell r="A232">
            <v>11795</v>
          </cell>
          <cell r="B232" t="str">
            <v>SINAPI</v>
          </cell>
          <cell r="C232" t="str">
            <v>GRANITO PARA BANCADA, POLIDO, TIPO ANDORINHA/ QUARTZ/ CASTELO/ CORUMBA OU OUTROS EQUIVALENTES DA REGIAO, E=  *2,5* CM</v>
          </cell>
          <cell r="D232">
            <v>422.64</v>
          </cell>
          <cell r="E232" t="str">
            <v>m²</v>
          </cell>
        </row>
        <row r="233">
          <cell r="A233">
            <v>40549</v>
          </cell>
          <cell r="B233" t="str">
            <v>SINAPI</v>
          </cell>
          <cell r="C233" t="str">
            <v>PARAFUSO, COMUM, ASTM A307, SEXTAVADO, DIAMETRO 1/2" (12,7 MM), COMPRIMENTO 1" (25,4 MM)</v>
          </cell>
          <cell r="D233">
            <v>95.1</v>
          </cell>
          <cell r="E233" t="str">
            <v>CENTO</v>
          </cell>
        </row>
        <row r="234">
          <cell r="A234">
            <v>1113</v>
          </cell>
          <cell r="B234" t="str">
            <v>SINAPI</v>
          </cell>
          <cell r="C234" t="str">
            <v>RUFO EXTERNO/INTERNO DE CHAPA DE ACO GALVANIZADA NUM 26, CORTE 33 CM</v>
          </cell>
          <cell r="D234">
            <v>26.19</v>
          </cell>
          <cell r="E234" t="str">
            <v>M</v>
          </cell>
        </row>
        <row r="235">
          <cell r="A235">
            <v>37395</v>
          </cell>
          <cell r="B235" t="str">
            <v>SINAPI</v>
          </cell>
          <cell r="C235" t="str">
            <v>PINO DE ACO COM FURO, HASTE = 27 MM (ACAO DIRETA)</v>
          </cell>
          <cell r="D235">
            <v>38.46</v>
          </cell>
          <cell r="E235" t="str">
            <v>CENTO</v>
          </cell>
        </row>
        <row r="236">
          <cell r="A236">
            <v>2373</v>
          </cell>
          <cell r="B236" t="str">
            <v>SINAPI</v>
          </cell>
          <cell r="C236" t="str">
            <v>DISJUNTOR TIPO NEMA, TRIPOLAR 60 ATE 100 A, TENSAO MAXIMA DE 415 V</v>
          </cell>
          <cell r="D236">
            <v>104.03</v>
          </cell>
          <cell r="E236" t="str">
            <v>UN</v>
          </cell>
        </row>
        <row r="237">
          <cell r="A237">
            <v>38112</v>
          </cell>
          <cell r="B237" t="str">
            <v>SINAPI</v>
          </cell>
          <cell r="C237" t="str">
            <v>INTERRUPTOR SIMPLES 10A, 250V (APENAS MODULO)</v>
          </cell>
          <cell r="D237">
            <v>6.73</v>
          </cell>
          <cell r="E237" t="str">
            <v>UN</v>
          </cell>
        </row>
        <row r="238">
          <cell r="A238">
            <v>3405</v>
          </cell>
          <cell r="B238" t="str">
            <v>SINAPI</v>
          </cell>
          <cell r="C238" t="str">
            <v>ISOLADOR DE PORCELANA SUSPENSO, DISCO TIPO GARFO OLHAL, DIAMETRO DE 152 MM, PARA TENSAO DE *15* KV</v>
          </cell>
          <cell r="D238">
            <v>68.180000000000007</v>
          </cell>
          <cell r="E238" t="str">
            <v>UN</v>
          </cell>
        </row>
        <row r="239">
          <cell r="A239">
            <v>4222</v>
          </cell>
          <cell r="B239" t="str">
            <v>SINAPI</v>
          </cell>
          <cell r="C239" t="str">
            <v>GASOLINA COMUM</v>
          </cell>
          <cell r="D239">
            <v>5.58</v>
          </cell>
          <cell r="E239" t="str">
            <v>L</v>
          </cell>
        </row>
        <row r="240">
          <cell r="A240">
            <v>43461</v>
          </cell>
          <cell r="B240" t="str">
            <v>SINAPI</v>
          </cell>
          <cell r="C240" t="str">
            <v>FERRAMENTAS - FAMILIA ENCANADOR - HORISTA (ENCARGOS COMPLEMENTARES - COLETADO CAIXA)</v>
          </cell>
          <cell r="D240">
            <v>0.28000000000000003</v>
          </cell>
          <cell r="E240" t="str">
            <v>H</v>
          </cell>
        </row>
        <row r="241">
          <cell r="A241">
            <v>1571</v>
          </cell>
          <cell r="B241" t="str">
            <v>SINAPI</v>
          </cell>
          <cell r="C241" t="str">
            <v>TERMINAL A COMPRESSAO EM COBRE ESTANHADO PARA CABO 4 MM2, 1 FURO E 1 COMPRESSAO, PARA PARAFUSO DE FIXACAO M5</v>
          </cell>
          <cell r="D241">
            <v>1.3</v>
          </cell>
          <cell r="E241" t="str">
            <v>UN</v>
          </cell>
        </row>
        <row r="242">
          <cell r="A242">
            <v>10555</v>
          </cell>
          <cell r="B242" t="str">
            <v>SINAPI</v>
          </cell>
          <cell r="C242" t="str">
            <v>PORTA DE MADEIRA, FOLHA MEDIA (NBR 15930) DE 800 X 2100 MM, DE 35 MM A 40 MM DE ESPESSURA, NUCLEO SEMI-SOLIDO (SARRAFEADO), CAPA LISA EM HDF, ACABAMENTO EM PRIMER PARA PINTURA</v>
          </cell>
          <cell r="D242">
            <v>209.05</v>
          </cell>
          <cell r="E242" t="str">
            <v>UN</v>
          </cell>
        </row>
        <row r="243">
          <cell r="A243">
            <v>39853</v>
          </cell>
          <cell r="B243" t="str">
            <v>SINAPI</v>
          </cell>
          <cell r="C243" t="str">
            <v>TUBO DE BORRACHA ELASTOMERICA FLEXIVEL, PRETA, PARA ISOLAMENTO TERMICO DE TUBULACAO, DN 5/8" (15 MM), E= 19 MM, COEFICIENTE DE CONDUTIVIDADE TERMICA 0,036W/MK, VAPOR DE AGUA MAIOR OU IGUAL A 10.000</v>
          </cell>
          <cell r="D243">
            <v>26.32</v>
          </cell>
          <cell r="E243" t="str">
            <v>M</v>
          </cell>
        </row>
        <row r="244">
          <cell r="A244">
            <v>5073</v>
          </cell>
          <cell r="B244" t="str">
            <v>SINAPI</v>
          </cell>
          <cell r="C244" t="str">
            <v>PREGO DE ACO POLIDO COM CABECA 17 X 24 (2 1/4 X 11)</v>
          </cell>
          <cell r="D244">
            <v>18.920000000000002</v>
          </cell>
          <cell r="E244" t="str">
            <v>KG</v>
          </cell>
        </row>
        <row r="245">
          <cell r="A245">
            <v>377</v>
          </cell>
          <cell r="B245" t="str">
            <v>SINAPI</v>
          </cell>
          <cell r="C245" t="str">
            <v>ASSENTO SANITARIO DE PLASTICO, TIPO CONVENCIONAL</v>
          </cell>
          <cell r="D245">
            <v>33.01</v>
          </cell>
          <cell r="E245" t="str">
            <v>UN</v>
          </cell>
        </row>
        <row r="246">
          <cell r="A246">
            <v>13388</v>
          </cell>
          <cell r="B246" t="str">
            <v>SINAPI</v>
          </cell>
          <cell r="C246" t="str">
            <v>SOLDA EM BARRA DE ESTANHO-CHUMBO 50/50</v>
          </cell>
          <cell r="D246">
            <v>127.69</v>
          </cell>
          <cell r="E246" t="str">
            <v>KG</v>
          </cell>
        </row>
        <row r="247">
          <cell r="A247">
            <v>34357</v>
          </cell>
          <cell r="B247" t="str">
            <v>SINAPI</v>
          </cell>
          <cell r="C247" t="str">
            <v>REJUNTE CIMENTICIO, QUALQUER COR</v>
          </cell>
          <cell r="D247">
            <v>3.34</v>
          </cell>
          <cell r="E247" t="str">
            <v>KG</v>
          </cell>
        </row>
        <row r="248">
          <cell r="A248">
            <v>11280</v>
          </cell>
          <cell r="B248" t="str">
            <v>SINAPI</v>
          </cell>
          <cell r="C248" t="str">
            <v>CORTADEIRA DE PISO DE CONCRETO E ASFALTO, PARA DISCO PADRAO DE DIAMETRO 350 MM (14") OU 450 MM (18") , MOTOR A GASOLINA, POTENCIA 13 HP, SEM DISCO</v>
          </cell>
          <cell r="D248">
            <v>12724.13</v>
          </cell>
          <cell r="E248" t="str">
            <v>UN</v>
          </cell>
        </row>
        <row r="249">
          <cell r="A249">
            <v>39394</v>
          </cell>
          <cell r="B249" t="str">
            <v>SINAPI</v>
          </cell>
          <cell r="C249" t="str">
            <v>SENSOR DE PRESENCA BIVOLT DE TETO COM FOTOCELULA PARA QUALQUER TIPO DE LAMPADA POTENCIA MAXIMA *1000* W, USO INTERNO</v>
          </cell>
          <cell r="D249">
            <v>30.73</v>
          </cell>
          <cell r="E249" t="str">
            <v>UN</v>
          </cell>
        </row>
        <row r="250">
          <cell r="A250">
            <v>14112</v>
          </cell>
          <cell r="B250" t="str">
            <v>SINAPI</v>
          </cell>
          <cell r="C250" t="str">
            <v>TAMPAO FOFO SIMPLES COM BASE, CLASSE A15 CARGA MAX 1,5 T, *400 X 600* MM, REDE TELEFONE</v>
          </cell>
          <cell r="D250">
            <v>337.67</v>
          </cell>
          <cell r="E250" t="str">
            <v>UN</v>
          </cell>
        </row>
        <row r="251">
          <cell r="A251">
            <v>1923</v>
          </cell>
          <cell r="B251" t="str">
            <v>SINAPI</v>
          </cell>
          <cell r="C251" t="str">
            <v>CURVA DE PVC 45 GRAUS, SOLDAVEL, 32 MM, PARA AGUA FRIA PREDIAL (NBR 5648)</v>
          </cell>
          <cell r="D251">
            <v>3.9</v>
          </cell>
          <cell r="E251" t="str">
            <v>UN</v>
          </cell>
        </row>
        <row r="252">
          <cell r="A252">
            <v>4237</v>
          </cell>
          <cell r="B252" t="str">
            <v>SINAPI</v>
          </cell>
          <cell r="C252" t="str">
            <v>OPERADOR DE TRATOR - EXCLUSIVE AGROPECUARIA</v>
          </cell>
          <cell r="D252">
            <v>19.489999999999998</v>
          </cell>
          <cell r="E252" t="str">
            <v>H</v>
          </cell>
        </row>
        <row r="253">
          <cell r="A253">
            <v>11684</v>
          </cell>
          <cell r="B253" t="str">
            <v>SINAPI</v>
          </cell>
          <cell r="C253" t="str">
            <v>ENGATE / RABICHO FLEXIVEL INOX 1/2 " X 40 CM</v>
          </cell>
          <cell r="D253">
            <v>28.61</v>
          </cell>
          <cell r="E253" t="str">
            <v>UN</v>
          </cell>
        </row>
        <row r="254">
          <cell r="A254">
            <v>3379</v>
          </cell>
          <cell r="B254" t="str">
            <v>SINAPI</v>
          </cell>
          <cell r="C254" t="str">
            <v>!EM PROCESSO DE DESATIVACAO! HASTE DE ATERRAMENTO EM ACO COM 3,00 M DE COMPRIMENTO E DN = 5/8", REVESTIDA COM BAIXA CAMADA DE COBRE, SEM CONECTOR</v>
          </cell>
          <cell r="D254">
            <v>48.61</v>
          </cell>
          <cell r="E254" t="str">
            <v>UN</v>
          </cell>
        </row>
        <row r="255">
          <cell r="A255">
            <v>10409</v>
          </cell>
          <cell r="B255" t="str">
            <v>SINAPI</v>
          </cell>
          <cell r="C255" t="str">
            <v>VALVULA DE RETENCAO HORIZONTAL, DE BRONZE (PN-25), 1 1/2", 400 PSI, TAMPA DE PORCA DE UNIAO, EXTREMIDADES COM ROSCA</v>
          </cell>
          <cell r="D255">
            <v>155.22</v>
          </cell>
          <cell r="E255" t="str">
            <v>UN</v>
          </cell>
        </row>
        <row r="256">
          <cell r="A256">
            <v>511</v>
          </cell>
          <cell r="B256" t="str">
            <v>SINAPI</v>
          </cell>
          <cell r="C256" t="str">
            <v>PRIMER PARA MANTA ASFALTICA A BASE DE ASFALTO MODIFICADO DILUIDO EM SOLVENTE, APLICACAO A FRIO</v>
          </cell>
          <cell r="D256">
            <v>9.4499999999999993</v>
          </cell>
          <cell r="E256" t="str">
            <v>L</v>
          </cell>
        </row>
        <row r="257">
          <cell r="A257">
            <v>38383</v>
          </cell>
          <cell r="B257" t="str">
            <v>SINAPI</v>
          </cell>
          <cell r="C257" t="str">
            <v>LIXA D'AGUA EM FOLHA, GRAO 100</v>
          </cell>
          <cell r="D257">
            <v>1.93</v>
          </cell>
          <cell r="E257" t="str">
            <v>UN</v>
          </cell>
        </row>
        <row r="258">
          <cell r="A258">
            <v>3540</v>
          </cell>
          <cell r="B258" t="str">
            <v>SINAPI</v>
          </cell>
          <cell r="C258" t="str">
            <v>JOELHO PVC, SOLDAVEL, 90 GRAUS, 50 MM, PARA AGUA FRIA PREDIAL</v>
          </cell>
          <cell r="D258">
            <v>5.64</v>
          </cell>
          <cell r="E258" t="str">
            <v>UN</v>
          </cell>
        </row>
        <row r="259">
          <cell r="A259">
            <v>43486</v>
          </cell>
          <cell r="B259" t="str">
            <v>SINAPI</v>
          </cell>
          <cell r="C259" t="str">
            <v>EPI - FAMILIA ENGENHEIRO CIVIL - HORISTA (ENCARGOS COMPLEMENTARES - COLETADO CAIXA)</v>
          </cell>
          <cell r="D259">
            <v>0.55000000000000004</v>
          </cell>
          <cell r="E259" t="str">
            <v>H</v>
          </cell>
        </row>
        <row r="260">
          <cell r="A260">
            <v>4384</v>
          </cell>
          <cell r="B260" t="str">
            <v>SINAPI</v>
          </cell>
          <cell r="C260" t="str">
            <v>PARAFUSO NIQUELADO COM ACABAMENTO CROMADO PARA FIXAR PECA SANITARIA, INCLUI PORCA CEGA, ARRUELA E BUCHA DE NYLON TAMANHO S-10</v>
          </cell>
          <cell r="D260">
            <v>11.53</v>
          </cell>
          <cell r="E260" t="str">
            <v>UN</v>
          </cell>
        </row>
        <row r="261">
          <cell r="A261">
            <v>5061</v>
          </cell>
          <cell r="B261" t="str">
            <v>SINAPI</v>
          </cell>
          <cell r="C261" t="str">
            <v>PREGO DE ACO POLIDO COM CABECA 18 X 27 (2 1/2 X 10)</v>
          </cell>
          <cell r="D261">
            <v>18.25</v>
          </cell>
          <cell r="E261" t="str">
            <v>KG</v>
          </cell>
        </row>
        <row r="262">
          <cell r="A262">
            <v>11920</v>
          </cell>
          <cell r="B262" t="str">
            <v>SINAPI</v>
          </cell>
          <cell r="C262" t="str">
            <v>CABO TELEFONICO CI 50, 20 PARES, USO INTERNO</v>
          </cell>
          <cell r="D262">
            <v>12.71</v>
          </cell>
          <cell r="E262" t="str">
            <v>M</v>
          </cell>
        </row>
        <row r="263">
          <cell r="A263">
            <v>34643</v>
          </cell>
          <cell r="B263" t="str">
            <v>SINAPI</v>
          </cell>
          <cell r="C263" t="str">
            <v>CAIXA INSPECAO EM POLIETILENO PARA ATERRAMENTO E PARA RAIOS DIAMETRO = 300 MM</v>
          </cell>
          <cell r="D263">
            <v>12.66</v>
          </cell>
          <cell r="E263" t="str">
            <v>UN</v>
          </cell>
        </row>
        <row r="264">
          <cell r="A264">
            <v>1966</v>
          </cell>
          <cell r="B264" t="str">
            <v>SINAPI</v>
          </cell>
          <cell r="C264" t="str">
            <v>CURVA PVC CURTA 90 GRAUS, 100 MM, PARA ESGOTO PREDIAL</v>
          </cell>
          <cell r="D264">
            <v>19.399999999999999</v>
          </cell>
          <cell r="E264" t="str">
            <v>UN</v>
          </cell>
        </row>
        <row r="265">
          <cell r="A265">
            <v>301</v>
          </cell>
          <cell r="B265" t="str">
            <v>SINAPI</v>
          </cell>
          <cell r="C265" t="str">
            <v>ANEL BORRACHA PARA TUBO ESGOTO PREDIAL, DN 100 MM (NBR 5688)</v>
          </cell>
          <cell r="D265">
            <v>2.91</v>
          </cell>
          <cell r="E265" t="str">
            <v>UN</v>
          </cell>
        </row>
        <row r="266">
          <cell r="A266">
            <v>39443</v>
          </cell>
          <cell r="B266" t="str">
            <v>SINAPI</v>
          </cell>
          <cell r="C266" t="str">
            <v>PARAFUSO DRY WALL, EM ACO ZINCADO, CABECA LENTILHA E PONTA BROCA (LB), LARGURA 4,2 MM, COMPRIMENTO 13 MM</v>
          </cell>
          <cell r="D266">
            <v>0.12</v>
          </cell>
          <cell r="E266" t="str">
            <v>UN</v>
          </cell>
        </row>
        <row r="267">
          <cell r="A267">
            <v>1287</v>
          </cell>
          <cell r="B267" t="str">
            <v>SINAPI</v>
          </cell>
          <cell r="C267" t="str">
            <v>PISO EM CERAMICA ESMALTADA EXTRA, PEI MAIOR OU IGUAL A 4, FORMATO MENOR OU IGUAL A 2025 CM2</v>
          </cell>
          <cell r="D267">
            <v>25.8</v>
          </cell>
          <cell r="E267" t="str">
            <v>m²</v>
          </cell>
        </row>
        <row r="268">
          <cell r="A268">
            <v>7576</v>
          </cell>
          <cell r="B268" t="str">
            <v>SINAPI</v>
          </cell>
          <cell r="C268" t="str">
            <v>SUPORTE EM ACO GALVANIZADO PARA TRANSFORMADOR PARA POSTE DUPLO T 185 X 95 MM, CHAPA DE 5/16"</v>
          </cell>
          <cell r="D268">
            <v>123.07</v>
          </cell>
          <cell r="E268" t="str">
            <v>UN</v>
          </cell>
        </row>
        <row r="269">
          <cell r="A269">
            <v>6015</v>
          </cell>
          <cell r="B269" t="str">
            <v>SINAPI</v>
          </cell>
          <cell r="C269" t="str">
            <v>REGISTRO GAVETA COM ACABAMENTO E CANOPLA CROMADOS, SIMPLES, BITOLA 1 1/2 " (REF 1509)</v>
          </cell>
          <cell r="D269">
            <v>122.65</v>
          </cell>
          <cell r="E269" t="str">
            <v>UN</v>
          </cell>
        </row>
        <row r="270">
          <cell r="A270">
            <v>2673</v>
          </cell>
          <cell r="B270" t="str">
            <v>SINAPI</v>
          </cell>
          <cell r="C270" t="str">
            <v>ELETRODUTO DE PVC RIGIDO ROSCAVEL DE 1/2 ", SEM LUVA</v>
          </cell>
          <cell r="D270">
            <v>2.59</v>
          </cell>
          <cell r="E270" t="str">
            <v>M</v>
          </cell>
        </row>
        <row r="271">
          <cell r="A271">
            <v>4302</v>
          </cell>
          <cell r="B271" t="str">
            <v>SINAPI</v>
          </cell>
          <cell r="C271" t="str">
            <v>PARAFUSO ZINCADO ROSCA SOBERBA, CABECA SEXTAVADA, 5/16 " X 250 MM, PARA FIXACAO DE TELHA EM MADEIRA</v>
          </cell>
          <cell r="D271">
            <v>2.14</v>
          </cell>
          <cell r="E271" t="str">
            <v>UN</v>
          </cell>
        </row>
        <row r="272">
          <cell r="A272">
            <v>4253</v>
          </cell>
          <cell r="B272" t="str">
            <v>SINAPI</v>
          </cell>
          <cell r="C272" t="str">
            <v>OPERADOR DE GUINCHO OU GUINCHEIRO</v>
          </cell>
          <cell r="D272">
            <v>15.97</v>
          </cell>
          <cell r="E272" t="str">
            <v>H</v>
          </cell>
        </row>
        <row r="273">
          <cell r="A273">
            <v>4513</v>
          </cell>
          <cell r="B273" t="str">
            <v>SINAPI</v>
          </cell>
          <cell r="C273" t="str">
            <v>CAIBRO 5 X 5 CM EM PINUS, MISTA OU EQUIVALENTE DA REGIAO - BRUTA</v>
          </cell>
          <cell r="D273">
            <v>4.45</v>
          </cell>
          <cell r="E273" t="str">
            <v>M</v>
          </cell>
        </row>
        <row r="274">
          <cell r="A274">
            <v>2682</v>
          </cell>
          <cell r="B274" t="str">
            <v>SINAPI</v>
          </cell>
          <cell r="C274" t="str">
            <v>ELETRODUTO DE PVC RIGIDO ROSCAVEL DE 2 1/2 ", SEM LUVA</v>
          </cell>
          <cell r="D274">
            <v>17.579999999999998</v>
          </cell>
          <cell r="E274" t="str">
            <v>M</v>
          </cell>
        </row>
        <row r="275">
          <cell r="A275">
            <v>10228</v>
          </cell>
          <cell r="B275" t="str">
            <v>SINAPI</v>
          </cell>
          <cell r="C275" t="str">
            <v>VALVULA DE DESCARGA METALICA, BASE 1 1/2 " E ACABAMENTO METALICO CROMADO</v>
          </cell>
          <cell r="D275">
            <v>224.2</v>
          </cell>
          <cell r="E275" t="str">
            <v>UN</v>
          </cell>
        </row>
        <row r="276">
          <cell r="A276">
            <v>1442</v>
          </cell>
          <cell r="B276" t="str">
            <v>SINAPI</v>
          </cell>
          <cell r="C276" t="str">
            <v>COMPACTADOR DE SOLO TIPO PLACA VIBRATORIA REVERSIVEL, A GASOLINA, 4 TEMPOS, PESO DE 125 A 150 KG, FORCA CENTRIFUGA DE 2500 A 2800 KGF, LARG. TRABALHO DE 400 A 450 MM, FREQ VIBRACAO DE 4300 A 4500 RPM, VELOC. TRABALHO DE 15 A 20 M/MIN, POT. DE 5,5 A 6,0 HP</v>
          </cell>
          <cell r="D276">
            <v>8726.52</v>
          </cell>
          <cell r="E276" t="str">
            <v>UN</v>
          </cell>
        </row>
        <row r="277">
          <cell r="A277">
            <v>4720</v>
          </cell>
          <cell r="B277" t="str">
            <v>SINAPI</v>
          </cell>
          <cell r="C277" t="str">
            <v>PEDRA BRITADA N. 0, OU PEDRISCO (4,8 A 9,5 MM) POSTO PEDREIRA/FORNECEDOR, SEM FRETE</v>
          </cell>
          <cell r="D277">
            <v>88.12</v>
          </cell>
          <cell r="E277" t="str">
            <v>m³</v>
          </cell>
        </row>
        <row r="278">
          <cell r="A278">
            <v>7266</v>
          </cell>
          <cell r="B278" t="str">
            <v>SINAPI</v>
          </cell>
          <cell r="C278" t="str">
            <v>BLOCO CERAMICO VAZADO PARA ALVENARIA DE VEDACAO, DE 9 X 19 X 19 CM (L X A X C)</v>
          </cell>
          <cell r="D278">
            <v>807.15</v>
          </cell>
          <cell r="E278" t="str">
            <v>MIL</v>
          </cell>
        </row>
        <row r="279">
          <cell r="A279">
            <v>11253</v>
          </cell>
          <cell r="B279" t="str">
            <v>SINAPI</v>
          </cell>
          <cell r="C279" t="str">
            <v>CAIXA DE PASSAGEM/ LUZ / TELEFONIA, DE EMBUTIR,  EM CHAPA DE ACO GALVANIZADO, DIMENSOES 60 X 60 X *12* CM (PADRAO CONCESSIONARIA LOCAL)</v>
          </cell>
          <cell r="D279">
            <v>204.15</v>
          </cell>
          <cell r="E279" t="str">
            <v>UN</v>
          </cell>
        </row>
        <row r="280">
          <cell r="A280">
            <v>1575</v>
          </cell>
          <cell r="B280" t="str">
            <v>SINAPI</v>
          </cell>
          <cell r="C280" t="str">
            <v>TERMINAL A COMPRESSAO EM COBRE ESTANHADO PARA CABO 16 MM2, 1 FURO E 1 COMPRESSAO, PARA PARAFUSO DE FIXACAO M6</v>
          </cell>
          <cell r="D280">
            <v>2</v>
          </cell>
          <cell r="E280" t="str">
            <v>UN</v>
          </cell>
        </row>
        <row r="281">
          <cell r="A281">
            <v>39245</v>
          </cell>
          <cell r="B281" t="str">
            <v>SINAPI</v>
          </cell>
          <cell r="C281" t="str">
            <v>ELETRODUTO PVC FLEXIVEL CORRUGADO, REFORCADO, COR LARANJA, DE 32 MM, PARA LAJES E PISOS</v>
          </cell>
          <cell r="D281">
            <v>4.97</v>
          </cell>
          <cell r="E281" t="str">
            <v>M</v>
          </cell>
        </row>
        <row r="282">
          <cell r="A282">
            <v>38774</v>
          </cell>
          <cell r="B282" t="str">
            <v>SINAPI</v>
          </cell>
          <cell r="C282" t="str">
            <v>LUMINARIA DE EMERGENCIA 30 LEDS, POTENCIA 2 W, BATERIA DE LITIO, AUTONOMIA DE 6 HORAS</v>
          </cell>
          <cell r="D282">
            <v>28.26</v>
          </cell>
          <cell r="E282" t="str">
            <v>UN</v>
          </cell>
        </row>
        <row r="283">
          <cell r="A283">
            <v>1892</v>
          </cell>
          <cell r="B283" t="str">
            <v>SINAPI</v>
          </cell>
          <cell r="C283" t="str">
            <v>LUVA EM PVC RIGIDO ROSCAVEL, DE 1", PARA ELETRODUTO</v>
          </cell>
          <cell r="D283">
            <v>1.6</v>
          </cell>
          <cell r="E283" t="str">
            <v>UN</v>
          </cell>
        </row>
        <row r="284">
          <cell r="A284">
            <v>7142</v>
          </cell>
          <cell r="B284" t="str">
            <v>SINAPI</v>
          </cell>
          <cell r="C284" t="str">
            <v>TE SOLDAVEL, PVC, 90 GRAUS,50 MM, PARA AGUA FRIA PREDIAL (NBR 5648)</v>
          </cell>
          <cell r="D284">
            <v>10.15</v>
          </cell>
          <cell r="E284" t="str">
            <v>UN</v>
          </cell>
        </row>
        <row r="285">
          <cell r="A285">
            <v>3863</v>
          </cell>
          <cell r="B285" t="str">
            <v>SINAPI</v>
          </cell>
          <cell r="C285" t="str">
            <v>LUVA PVC SOLDAVEL, 50 MM, PARA AGUA FRIA PREDIAL</v>
          </cell>
          <cell r="D285">
            <v>4.62</v>
          </cell>
          <cell r="E285" t="str">
            <v>UN</v>
          </cell>
        </row>
        <row r="286">
          <cell r="A286">
            <v>5103</v>
          </cell>
          <cell r="B286" t="str">
            <v>SINAPI</v>
          </cell>
          <cell r="C286" t="str">
            <v>CAIXA SIFONADA PVC, 100 X 100 X 50 MM, COM GRELHA REDONDA BRANCA</v>
          </cell>
          <cell r="D286">
            <v>11.89</v>
          </cell>
          <cell r="E286" t="str">
            <v>UN</v>
          </cell>
        </row>
        <row r="287">
          <cell r="A287">
            <v>43777</v>
          </cell>
          <cell r="B287" t="str">
            <v>SINAPI</v>
          </cell>
          <cell r="C287" t="str">
            <v>PORTA DE MADEIRA, FOLHA LEVE (NBR 15930), DE 600 X 2100 MM, E = 35 MM, NUCLEO COLMEIA, CAPA LISA EM HDF, ACABAMENTO MELAMINICO EM PADRAO MADEIRA</v>
          </cell>
          <cell r="D287">
            <v>225.42</v>
          </cell>
          <cell r="E287" t="str">
            <v>UN</v>
          </cell>
        </row>
        <row r="288">
          <cell r="A288">
            <v>7144</v>
          </cell>
          <cell r="B288" t="str">
            <v>SINAPI</v>
          </cell>
          <cell r="C288" t="str">
            <v>TE SOLDAVEL, PVC, 90 GRAUS, 75 MM, PARA AGUA FRIA PREDIAL (NBR 5648)</v>
          </cell>
          <cell r="D288">
            <v>60.5</v>
          </cell>
          <cell r="E288" t="str">
            <v>UN</v>
          </cell>
        </row>
        <row r="289">
          <cell r="A289">
            <v>11690</v>
          </cell>
          <cell r="B289" t="str">
            <v>SINAPI</v>
          </cell>
          <cell r="C289" t="str">
            <v>TANQUE SIMPLES EM MARMORE SINTETICO DE FIXAR NA PAREDE, CAPACIDADE *22* L, *60 X 46* CM</v>
          </cell>
          <cell r="D289">
            <v>181.2</v>
          </cell>
          <cell r="E289" t="str">
            <v>UN</v>
          </cell>
        </row>
        <row r="290">
          <cell r="A290">
            <v>39431</v>
          </cell>
          <cell r="B290" t="str">
            <v>SINAPI</v>
          </cell>
          <cell r="C290" t="str">
            <v>FITA DE PAPEL MICROPERFURADO, 50 X 150 MM, PARA TRATAMENTO DE JUNTAS DE CHAPA DE GESSO PARA DRYWALL</v>
          </cell>
          <cell r="D290">
            <v>0.14000000000000001</v>
          </cell>
          <cell r="E290" t="str">
            <v>M</v>
          </cell>
        </row>
        <row r="291">
          <cell r="A291">
            <v>1381</v>
          </cell>
          <cell r="B291" t="str">
            <v>SINAPI</v>
          </cell>
          <cell r="C291" t="str">
            <v>ARGAMASSA COLANTE AC I PARA CERAMICAS</v>
          </cell>
          <cell r="D291">
            <v>0.56999999999999995</v>
          </cell>
          <cell r="E291" t="str">
            <v>KG</v>
          </cell>
        </row>
        <row r="292">
          <cell r="A292">
            <v>3767</v>
          </cell>
          <cell r="B292" t="str">
            <v>SINAPI</v>
          </cell>
          <cell r="C292" t="str">
            <v>LIXA EM FOLHA PARA PAREDE OU MADEIRA, NUMERO 120 (COR VERMELHA)</v>
          </cell>
          <cell r="D292">
            <v>0.67</v>
          </cell>
          <cell r="E292" t="str">
            <v>UN</v>
          </cell>
        </row>
        <row r="293">
          <cell r="A293">
            <v>4755</v>
          </cell>
          <cell r="B293" t="str">
            <v>SINAPI</v>
          </cell>
          <cell r="C293" t="str">
            <v>MARMORISTA / GRANITEIRO</v>
          </cell>
          <cell r="D293">
            <v>14.85</v>
          </cell>
          <cell r="E293" t="str">
            <v>H</v>
          </cell>
        </row>
        <row r="294">
          <cell r="A294">
            <v>12357</v>
          </cell>
          <cell r="B294" t="str">
            <v>SINAPI</v>
          </cell>
          <cell r="C294" t="str">
            <v>MASTRO SIMPLES GALVANIZADO DIAMETRO NOMINAL 1 1/2", COMPRIMENTO 3 M</v>
          </cell>
          <cell r="D294">
            <v>164.75</v>
          </cell>
          <cell r="E294" t="str">
            <v>UN</v>
          </cell>
        </row>
        <row r="295">
          <cell r="A295">
            <v>3811</v>
          </cell>
          <cell r="B295" t="str">
            <v>SINAPI</v>
          </cell>
          <cell r="C295" t="str">
            <v>LUMINARIA DE SOBREPOR EM CHAPA DE ACO PARA 2 LAMPADAS FLUORESCENTES DE *18* W, ALETADA, COMPLETA (LAMPADAS E REATOR INCLUSOS)</v>
          </cell>
          <cell r="D295">
            <v>54.48</v>
          </cell>
          <cell r="E295" t="str">
            <v>UN</v>
          </cell>
        </row>
        <row r="296">
          <cell r="A296">
            <v>11790</v>
          </cell>
          <cell r="B296" t="str">
            <v>SINAPI</v>
          </cell>
          <cell r="C296" t="str">
            <v>PARAFUSO MAQUINA 16 X 450MM COM PORCA</v>
          </cell>
          <cell r="D296">
            <v>20.29</v>
          </cell>
          <cell r="E296" t="str">
            <v>UN</v>
          </cell>
        </row>
        <row r="297">
          <cell r="A297">
            <v>38676</v>
          </cell>
          <cell r="B297" t="str">
            <v>SINAPI</v>
          </cell>
          <cell r="C297" t="str">
            <v>LUVA SIMPLES, PVC, SOLDAVEL, DN 150 MM, SERIE NORMAL, PARA ESGOTO PREDIAL</v>
          </cell>
          <cell r="D297">
            <v>27.04</v>
          </cell>
          <cell r="E297" t="str">
            <v>UN</v>
          </cell>
        </row>
        <row r="298">
          <cell r="A298">
            <v>68</v>
          </cell>
          <cell r="B298" t="str">
            <v>SINAPI</v>
          </cell>
          <cell r="C298" t="str">
            <v>ADAPTADOR PVC SOLDAVEL, COM FLANGES LIVRES, 32 MM X 1", PARA CAIXA D' AGUA</v>
          </cell>
          <cell r="D298">
            <v>19.25</v>
          </cell>
          <cell r="E298" t="str">
            <v>UN</v>
          </cell>
        </row>
        <row r="299">
          <cell r="A299">
            <v>10425</v>
          </cell>
          <cell r="B299" t="str">
            <v>SINAPI</v>
          </cell>
          <cell r="C299" t="str">
            <v>LAVATORIO LOUCA BRANCA SUSPENSO *40 X 30* CM</v>
          </cell>
          <cell r="D299">
            <v>79.3</v>
          </cell>
          <cell r="E299" t="str">
            <v>UN</v>
          </cell>
        </row>
        <row r="300">
          <cell r="A300">
            <v>7288</v>
          </cell>
          <cell r="B300" t="str">
            <v>SINAPI</v>
          </cell>
          <cell r="C300" t="str">
            <v>TINTA ESMALTE SINTETICO PREMIUM FOSCO</v>
          </cell>
          <cell r="D300">
            <v>24.67</v>
          </cell>
          <cell r="E300" t="str">
            <v>L</v>
          </cell>
        </row>
        <row r="301">
          <cell r="A301">
            <v>20078</v>
          </cell>
          <cell r="B301" t="str">
            <v>SINAPI</v>
          </cell>
          <cell r="C301" t="str">
            <v>PASTA LUBRIFICANTE PARA TUBOS E CONEXOES COM JUNTA ELASTICA (USO EM PVC, ACO, POLIETILENO E OUTROS) ( DE *400* G)</v>
          </cell>
          <cell r="D301">
            <v>24.41</v>
          </cell>
          <cell r="E301" t="str">
            <v>UN</v>
          </cell>
        </row>
        <row r="302">
          <cell r="A302">
            <v>40547</v>
          </cell>
          <cell r="B302" t="str">
            <v>SINAPI</v>
          </cell>
          <cell r="C302" t="str">
            <v>PARAFUSO ZINCADO, AUTOBROCANTE, FLANGEADO, 4,2 MM X 19 MM</v>
          </cell>
          <cell r="D302">
            <v>14.01</v>
          </cell>
          <cell r="E302" t="str">
            <v>CENTO</v>
          </cell>
        </row>
        <row r="303">
          <cell r="A303">
            <v>104</v>
          </cell>
          <cell r="B303" t="str">
            <v>SINAPI</v>
          </cell>
          <cell r="C303" t="str">
            <v>ADAPTADOR PVC SOLDAVEL CURTO COM BOLSA E ROSCA, 75 MM X 2 1/2", PARA AGUA FRIA</v>
          </cell>
          <cell r="D303">
            <v>17.52</v>
          </cell>
          <cell r="E303" t="str">
            <v>UN</v>
          </cell>
        </row>
        <row r="304">
          <cell r="A304">
            <v>11697</v>
          </cell>
          <cell r="B304" t="str">
            <v>SINAPI</v>
          </cell>
          <cell r="C304" t="str">
            <v>MICTORIO COLETIVO ACO INOX (AISI 304), E = 0,8 MM, DE *100 X 40 X 30* CM (C X A X P)</v>
          </cell>
          <cell r="D304">
            <v>436.98</v>
          </cell>
          <cell r="E304" t="str">
            <v>UN</v>
          </cell>
        </row>
        <row r="305">
          <cell r="A305">
            <v>1902</v>
          </cell>
          <cell r="B305" t="str">
            <v>SINAPI</v>
          </cell>
          <cell r="C305" t="str">
            <v>LUVA EM PVC RIGIDO ROSCAVEL, DE 1 1/4", PARA ELETRODUTO</v>
          </cell>
          <cell r="D305">
            <v>2.48</v>
          </cell>
          <cell r="E305" t="str">
            <v>UN</v>
          </cell>
        </row>
        <row r="306">
          <cell r="A306">
            <v>11675</v>
          </cell>
          <cell r="B306" t="str">
            <v>SINAPI</v>
          </cell>
          <cell r="C306" t="str">
            <v>REGISTRO DE ESFERA, PVC, COM VOLANTE, VS, SOLDAVEL, DN 32 MM, COM CORPO DIVIDIDO</v>
          </cell>
          <cell r="D306">
            <v>33.83</v>
          </cell>
          <cell r="E306" t="str">
            <v>UN</v>
          </cell>
        </row>
        <row r="307">
          <cell r="A307">
            <v>1579</v>
          </cell>
          <cell r="B307" t="str">
            <v>SINAPI</v>
          </cell>
          <cell r="C307" t="str">
            <v>TERMINAL A COMPRESSAO EM COBRE ESTANHADO PARA CABO 70 MM2, 1 FURO E 1 COMPRESSAO, PARA PARAFUSO DE FIXACAO M10</v>
          </cell>
          <cell r="D307">
            <v>6.75</v>
          </cell>
          <cell r="E307" t="str">
            <v>UN</v>
          </cell>
        </row>
        <row r="308">
          <cell r="A308">
            <v>40864</v>
          </cell>
          <cell r="B308" t="str">
            <v>SINAPI</v>
          </cell>
          <cell r="C308" t="str">
            <v>SEGURO - MENSALISTA (COLETADO CAIXA)</v>
          </cell>
          <cell r="D308">
            <v>11.13</v>
          </cell>
          <cell r="E308" t="str">
            <v>MES</v>
          </cell>
        </row>
        <row r="309">
          <cell r="A309">
            <v>541</v>
          </cell>
          <cell r="B309" t="str">
            <v>SINAPI</v>
          </cell>
          <cell r="C309" t="str">
            <v>BANCADA DE MARMORE SINTETICO COM UMA CUBA, 120 X *60* CM</v>
          </cell>
          <cell r="D309">
            <v>184.9</v>
          </cell>
          <cell r="E309" t="str">
            <v>UN</v>
          </cell>
        </row>
        <row r="310">
          <cell r="A310">
            <v>5074</v>
          </cell>
          <cell r="B310" t="str">
            <v>SINAPI</v>
          </cell>
          <cell r="C310" t="str">
            <v>PREGO DE ACO POLIDO COM CABECA 15 X 18 (1 1/2 X 13)</v>
          </cell>
          <cell r="D310">
            <v>20.8</v>
          </cell>
          <cell r="E310" t="str">
            <v>KG</v>
          </cell>
        </row>
        <row r="311">
          <cell r="A311">
            <v>296</v>
          </cell>
          <cell r="B311" t="str">
            <v>SINAPI</v>
          </cell>
          <cell r="C311" t="str">
            <v>ANEL BORRACHA PARA TUBO ESGOTO PREDIAL DN 50 MM (NBR 5688)</v>
          </cell>
          <cell r="D311">
            <v>1.64</v>
          </cell>
          <cell r="E311" t="str">
            <v>UN</v>
          </cell>
        </row>
        <row r="312">
          <cell r="A312">
            <v>1891</v>
          </cell>
          <cell r="B312" t="str">
            <v>SINAPI</v>
          </cell>
          <cell r="C312" t="str">
            <v>LUVA EM PVC RIGIDO ROSCAVEL, DE 3/4", PARA ELETRODUTO</v>
          </cell>
          <cell r="D312">
            <v>1.1399999999999999</v>
          </cell>
          <cell r="E312" t="str">
            <v>UN</v>
          </cell>
        </row>
        <row r="313">
          <cell r="A313">
            <v>13896</v>
          </cell>
          <cell r="B313" t="str">
            <v>SINAPI</v>
          </cell>
          <cell r="C313" t="str">
            <v>VIBRADOR DE IMERSAO, DIAMETRO DA PONTEIRA DE *45* MM, COM MOTOR ELETRICO TRIFASICO DE 2 HP (2 CV)</v>
          </cell>
          <cell r="D313">
            <v>3139.8</v>
          </cell>
          <cell r="E313" t="str">
            <v>UN</v>
          </cell>
        </row>
        <row r="314">
          <cell r="A314">
            <v>2692</v>
          </cell>
          <cell r="B314" t="str">
            <v>SINAPI</v>
          </cell>
          <cell r="C314" t="str">
            <v>DESMOLDANTE PROTETOR PARA FORMAS DE MADEIRA, DE BASE OLEOSA EMULSIONADA EM AGUA</v>
          </cell>
          <cell r="D314">
            <v>6.63</v>
          </cell>
          <cell r="E314" t="str">
            <v>L</v>
          </cell>
        </row>
        <row r="315">
          <cell r="A315">
            <v>3524</v>
          </cell>
          <cell r="B315" t="str">
            <v>SINAPI</v>
          </cell>
          <cell r="C315" t="str">
            <v>JOELHO PVC, SOLDAVEL, COM BUCHA DE LATAO, 90 GRAUS, 25 MM X 3/4", PARA AGUA FRIA PREDIAL</v>
          </cell>
          <cell r="D315">
            <v>7.28</v>
          </cell>
          <cell r="E315" t="str">
            <v>UN</v>
          </cell>
        </row>
        <row r="316">
          <cell r="A316">
            <v>3865</v>
          </cell>
          <cell r="B316" t="str">
            <v>SINAPI</v>
          </cell>
          <cell r="C316" t="str">
            <v>LUVA PVC SOLDAVEL, 75 MM, PARA AGUA FRIA PREDIAL</v>
          </cell>
          <cell r="D316">
            <v>20.93</v>
          </cell>
          <cell r="E316" t="str">
            <v>UN</v>
          </cell>
        </row>
        <row r="317">
          <cell r="A317">
            <v>2386</v>
          </cell>
          <cell r="B317" t="str">
            <v>SINAPI</v>
          </cell>
          <cell r="C317" t="str">
            <v>DISJUNTOR TIPO NEMA, MONOPOLAR 35  ATE  50 A, TENSAO MAXIMA DE 240 V</v>
          </cell>
          <cell r="D317">
            <v>18.45</v>
          </cell>
          <cell r="E317" t="str">
            <v>UN</v>
          </cell>
        </row>
        <row r="318">
          <cell r="A318">
            <v>1743</v>
          </cell>
          <cell r="B318" t="str">
            <v>SINAPI</v>
          </cell>
          <cell r="C318" t="str">
            <v>CUBA ACO INOX (AISI 304) DE EMBUTIR COM VALVULA 3 1/2 ", DE *46 X 30 X 12* CM</v>
          </cell>
          <cell r="D318">
            <v>113.76</v>
          </cell>
          <cell r="E318" t="str">
            <v>UN</v>
          </cell>
        </row>
        <row r="319">
          <cell r="A319">
            <v>650</v>
          </cell>
          <cell r="B319" t="str">
            <v>SINAPI</v>
          </cell>
          <cell r="C319" t="str">
            <v>BLOCO DE VEDACAO DE CONCRETO, 9 X 19 X 39 CM (CLASSE C - NBR 6136)</v>
          </cell>
          <cell r="D319">
            <v>1.93</v>
          </cell>
          <cell r="E319" t="str">
            <v>UN</v>
          </cell>
        </row>
        <row r="320">
          <cell r="A320">
            <v>979</v>
          </cell>
          <cell r="B320" t="str">
            <v>SINAPI</v>
          </cell>
          <cell r="C320" t="str">
            <v>CABO DE COBRE, FLEXIVEL, CLASSE 4 OU 5, ISOLACAO EM PVC/A, ANTICHAMA BWF-B, 1 CONDUTOR, 450/750 V, SECAO NOMINAL 16 MM2</v>
          </cell>
          <cell r="D320">
            <v>15.6</v>
          </cell>
          <cell r="E320" t="str">
            <v>M</v>
          </cell>
        </row>
        <row r="321">
          <cell r="A321">
            <v>36397</v>
          </cell>
          <cell r="B321" t="str">
            <v>SINAPI</v>
          </cell>
          <cell r="C321" t="str">
            <v>BETONEIRA, CAPACIDADE NOMINAL 600 L, CAPACIDADE DE MISTURA  360L, MOTOR ELETRICO TRIFASICO 220/380V, POTENCIA 4CV, EXCLUSO CARREGADOR</v>
          </cell>
          <cell r="D321">
            <v>21762.71</v>
          </cell>
          <cell r="E321" t="str">
            <v>UN</v>
          </cell>
        </row>
        <row r="322">
          <cell r="A322">
            <v>4274</v>
          </cell>
          <cell r="B322" t="str">
            <v>SINAPI</v>
          </cell>
          <cell r="C322" t="str">
            <v>PARA-RAIOS TIPO FRANKLIN 350 MM, EM LATAO CROMADO, DUAS DESCIDAS, PARA PROTECAO DE EDIFICACOES CONTRA DESCARGAS ATMOSFERICAS</v>
          </cell>
          <cell r="D322">
            <v>107.54</v>
          </cell>
          <cell r="E322" t="str">
            <v>UN</v>
          </cell>
        </row>
        <row r="323">
          <cell r="A323">
            <v>37552</v>
          </cell>
          <cell r="B323" t="str">
            <v>SINAPI</v>
          </cell>
          <cell r="C323" t="str">
            <v>ARGAMASSA INDUSTRIALIZADA PARA CHAPISCO ROLADO</v>
          </cell>
          <cell r="D323">
            <v>1.87</v>
          </cell>
          <cell r="E323" t="str">
            <v>KG</v>
          </cell>
        </row>
        <row r="324">
          <cell r="A324">
            <v>3517</v>
          </cell>
          <cell r="B324" t="str">
            <v>SINAPI</v>
          </cell>
          <cell r="C324" t="str">
            <v>JOELHO PVC, SOLDAVEL, BB, 90 GRAUS, DN 40 MM, PARA ESGOTO PREDIAL</v>
          </cell>
          <cell r="D324">
            <v>3.22</v>
          </cell>
          <cell r="E324" t="str">
            <v>UN</v>
          </cell>
        </row>
        <row r="325">
          <cell r="A325">
            <v>2432</v>
          </cell>
          <cell r="B325" t="str">
            <v>SINAPI</v>
          </cell>
          <cell r="C325" t="str">
            <v>DOBRADICA EM ACO/FERRO, 3 1/2" X  3", E= 1,9  A 2 MM, COM ANEL,  CROMADO OU ZINCADO, TAMPA BOLA, COM PARAFUSOS</v>
          </cell>
          <cell r="D325">
            <v>15.54</v>
          </cell>
          <cell r="E325" t="str">
            <v>UN</v>
          </cell>
        </row>
        <row r="326">
          <cell r="A326">
            <v>11773</v>
          </cell>
          <cell r="B326" t="str">
            <v>SINAPI</v>
          </cell>
          <cell r="C326" t="str">
            <v>TORNEIRA CROMADA DE PAREDE PARA COZINHA BICA MOVEL COM AREJADOR 1/2 " OU 3/4 " (REF 1168)</v>
          </cell>
          <cell r="D326">
            <v>104.62</v>
          </cell>
          <cell r="E326" t="str">
            <v>UN</v>
          </cell>
        </row>
        <row r="327">
          <cell r="A327">
            <v>20147</v>
          </cell>
          <cell r="B327" t="str">
            <v>SINAPI</v>
          </cell>
          <cell r="C327" t="str">
            <v>JOELHO PVC, SOLDAVEL, COM BUCHA DE LATAO, 90 GRAUS, 25 MM X 1/2", PARA AGUA FRIA PREDIAL</v>
          </cell>
          <cell r="D327">
            <v>6.14</v>
          </cell>
          <cell r="E327" t="str">
            <v>UN</v>
          </cell>
        </row>
        <row r="328">
          <cell r="A328">
            <v>13415</v>
          </cell>
          <cell r="B328" t="str">
            <v>SINAPI</v>
          </cell>
          <cell r="C328" t="str">
            <v>TORNEIRA CROMADA DE MESA PARA LAVATORIO, PADRAO POPULAR, 1/2 " OU 3/4 " (REF 1193)</v>
          </cell>
          <cell r="D328">
            <v>54.35</v>
          </cell>
          <cell r="E328" t="str">
            <v>UN</v>
          </cell>
        </row>
        <row r="329">
          <cell r="A329">
            <v>4377</v>
          </cell>
          <cell r="B329" t="str">
            <v>SINAPI</v>
          </cell>
          <cell r="C329" t="str">
            <v>PARAFUSO DE ACO ZINCADO COM ROSCA SOBERBA, CABECA CHATA E FENDA SIMPLES, DIAMETRO 4,2 MM, COMPRIMENTO * 32 * MM</v>
          </cell>
          <cell r="D329">
            <v>0.09</v>
          </cell>
          <cell r="E329" t="str">
            <v>UN</v>
          </cell>
        </row>
        <row r="330">
          <cell r="A330">
            <v>1013</v>
          </cell>
          <cell r="B330" t="str">
            <v>SINAPI</v>
          </cell>
          <cell r="C330" t="str">
            <v>CABO DE COBRE, FLEXIVEL, CLASSE 4 OU 5, ISOLACAO EM PVC/A, ANTICHAMA BWF-B, 1 CONDUTOR, 450/750 V, SECAO NOMINAL 1,5 MM2</v>
          </cell>
          <cell r="D330">
            <v>1.32</v>
          </cell>
          <cell r="E330" t="str">
            <v>M</v>
          </cell>
        </row>
        <row r="331">
          <cell r="A331">
            <v>9835</v>
          </cell>
          <cell r="B331" t="str">
            <v>SINAPI</v>
          </cell>
          <cell r="C331" t="str">
            <v>TUBO PVC  SERIE NORMAL, DN 40 MM, PARA ESGOTO  PREDIAL (NBR 5688)</v>
          </cell>
          <cell r="D331">
            <v>4.6500000000000004</v>
          </cell>
          <cell r="E331" t="str">
            <v>M</v>
          </cell>
        </row>
        <row r="332">
          <cell r="A332">
            <v>5080</v>
          </cell>
          <cell r="B332" t="str">
            <v>SINAPI</v>
          </cell>
          <cell r="C332" t="str">
            <v>PUXADOR TIPO ALCA, EM ZAMAC CROMADO, COM ROSETAS, COMPRIMENTO DE APROX *100* MM, PARA PORTAS E JANELAS DE MADEIRA, INCLUINDO PARAFUSOS</v>
          </cell>
          <cell r="D332">
            <v>800.36</v>
          </cell>
          <cell r="E332" t="str">
            <v>UN</v>
          </cell>
        </row>
        <row r="333">
          <cell r="A333">
            <v>1873</v>
          </cell>
          <cell r="B333" t="str">
            <v>SINAPI</v>
          </cell>
          <cell r="C333" t="str">
            <v>CAIXA DE PASSAGEM, EM PVC, DE 4" X 4", PARA ELETRODUTO FLEXIVEL CORRUGADO</v>
          </cell>
          <cell r="D333">
            <v>4.53</v>
          </cell>
          <cell r="E333" t="str">
            <v>UN</v>
          </cell>
        </row>
        <row r="334">
          <cell r="A334">
            <v>43470</v>
          </cell>
          <cell r="B334" t="str">
            <v>SINAPI</v>
          </cell>
          <cell r="C334" t="str">
            <v>FERRAMENTAS - FAMILIA ALMOXARIFE - MENSALISTA (ENCARGOS COMPLEMENTARES - COLETADO CAIXA)</v>
          </cell>
          <cell r="D334">
            <v>7.9</v>
          </cell>
          <cell r="E334" t="str">
            <v>MES</v>
          </cell>
        </row>
        <row r="335">
          <cell r="A335">
            <v>10410</v>
          </cell>
          <cell r="B335" t="str">
            <v>SINAPI</v>
          </cell>
          <cell r="C335" t="str">
            <v>VALVULA DE RETENCAO HORIZONTAL, DE BRONZE (PN-25), 1", 400 PSI, TAMPA DE PORCA DE UNIAO, EXTREMIDADES COM ROSCA</v>
          </cell>
          <cell r="D335">
            <v>92.78</v>
          </cell>
          <cell r="E335" t="str">
            <v>UN</v>
          </cell>
        </row>
        <row r="336">
          <cell r="A336">
            <v>4226</v>
          </cell>
          <cell r="B336" t="str">
            <v>SINAPI</v>
          </cell>
          <cell r="C336" t="str">
            <v>GAS DE COZINHA - GLP</v>
          </cell>
          <cell r="D336">
            <v>6.76</v>
          </cell>
          <cell r="E336" t="str">
            <v>KG</v>
          </cell>
        </row>
        <row r="337">
          <cell r="A337">
            <v>37329</v>
          </cell>
          <cell r="B337" t="str">
            <v>SINAPI</v>
          </cell>
          <cell r="C337" t="str">
            <v>REJUNTE EPOXI, QUALQUER COR</v>
          </cell>
          <cell r="D337">
            <v>70.489999999999995</v>
          </cell>
          <cell r="E337" t="str">
            <v>KG</v>
          </cell>
        </row>
        <row r="338">
          <cell r="A338">
            <v>10553</v>
          </cell>
          <cell r="B338" t="str">
            <v>SINAPI</v>
          </cell>
          <cell r="C338" t="str">
            <v>PORTA DE MADEIRA, FOLHA MEDIA (NBR 15930) DE 600 X 2100 MM, DE 35 MM A 40 MM DE ESPESSURA, NUCLEO SEMI-SOLIDO (SARRAFEADO), CAPA LISA EM HDF, ACABAMENTO EM PRIMER PARA PINTURA</v>
          </cell>
          <cell r="D338">
            <v>190.01</v>
          </cell>
          <cell r="E338" t="str">
            <v>UN</v>
          </cell>
        </row>
        <row r="339">
          <cell r="A339">
            <v>3536</v>
          </cell>
          <cell r="B339" t="str">
            <v>SINAPI</v>
          </cell>
          <cell r="C339" t="str">
            <v>JOELHO PVC, SOLDAVEL, 90 GRAUS, 32 MM, PARA AGUA FRIA PREDIAL</v>
          </cell>
          <cell r="D339">
            <v>2.19</v>
          </cell>
          <cell r="E339" t="str">
            <v>UN</v>
          </cell>
        </row>
        <row r="340">
          <cell r="A340">
            <v>3899</v>
          </cell>
          <cell r="B340" t="str">
            <v>SINAPI</v>
          </cell>
          <cell r="C340" t="str">
            <v>LUVA SIMPLES, PVC, SOLDAVEL, DN 100 MM, SERIE NORMAL, PARA ESGOTO PREDIAL</v>
          </cell>
          <cell r="D340">
            <v>5.58</v>
          </cell>
          <cell r="E340" t="str">
            <v>UN</v>
          </cell>
        </row>
        <row r="341">
          <cell r="A341">
            <v>4730</v>
          </cell>
          <cell r="B341" t="str">
            <v>SINAPI</v>
          </cell>
          <cell r="C341" t="str">
            <v>PEDRA DE MAO OU PEDRA RACHAO PARA ARRIMO/FUNDACAO (POSTO PEDREIRA/FORNECEDOR, SEM FRETE)</v>
          </cell>
          <cell r="D341">
            <v>71.739999999999995</v>
          </cell>
          <cell r="E341" t="str">
            <v>m³</v>
          </cell>
        </row>
        <row r="342">
          <cell r="A342">
            <v>36531</v>
          </cell>
          <cell r="B342" t="str">
            <v>SINAPI</v>
          </cell>
          <cell r="C342" t="str">
            <v>RETROESCAVADEIRA SOBRE RODAS COM CARREGADEIRA, TRACAO 4 X 4, POTENCIA LIQUIDA 88 HP, PESO OPERACIONAL MINIMO DE 6674 KG, CAPACIDADE DA CARREGADEIRA DE 1,00 M3 E DA  RETROESCAVADEIRA MINIMA DE 0,26 M3, PROFUNDIDADE DE ESCAVACAO MAXIMA DE 4,37 M</v>
          </cell>
          <cell r="D342">
            <v>301238.42</v>
          </cell>
          <cell r="E342" t="str">
            <v>UN</v>
          </cell>
        </row>
        <row r="343">
          <cell r="A343">
            <v>65</v>
          </cell>
          <cell r="B343" t="str">
            <v>SINAPI</v>
          </cell>
          <cell r="C343" t="str">
            <v>ADAPTADOR PVC SOLDAVEL CURTO COM BOLSA E ROSCA, 25 MM X 3/4", PARA AGUA FRIA</v>
          </cell>
          <cell r="D343">
            <v>0.88</v>
          </cell>
          <cell r="E343" t="str">
            <v>UN</v>
          </cell>
        </row>
        <row r="344">
          <cell r="A344">
            <v>12266</v>
          </cell>
          <cell r="B344" t="str">
            <v>SINAPI</v>
          </cell>
          <cell r="C344" t="str">
            <v>LUMINARIA SPOT DE SOBREPOR EM ALUMINIO COM ALETA PLASTICA PARA 1 LAMPADA, BASE E27, POTENCIA MAXIMA 40/60 W (NAO INCLUI LAMPADA)</v>
          </cell>
          <cell r="D344">
            <v>60.58</v>
          </cell>
          <cell r="E344" t="str">
            <v>UN</v>
          </cell>
        </row>
        <row r="345">
          <cell r="A345">
            <v>3526</v>
          </cell>
          <cell r="B345" t="str">
            <v>SINAPI</v>
          </cell>
          <cell r="C345" t="str">
            <v>JOELHO PVC, SOLDAVEL, PB, 90 GRAUS, DN 50 MM, PARA ESGOTO PREDIAL</v>
          </cell>
          <cell r="D345">
            <v>2.2200000000000002</v>
          </cell>
          <cell r="E345" t="str">
            <v>UN</v>
          </cell>
        </row>
        <row r="346">
          <cell r="A346">
            <v>13416</v>
          </cell>
          <cell r="B346" t="str">
            <v>SINAPI</v>
          </cell>
          <cell r="C346" t="str">
            <v>TORNEIRA CROMADA DE PAREDE PARA COZINHA SEM AREJADOR, PADRAO POPULAR, 1/2 " OU 3/4 " (REF 1158)</v>
          </cell>
          <cell r="D346">
            <v>45.01</v>
          </cell>
          <cell r="E346" t="str">
            <v>UN</v>
          </cell>
        </row>
        <row r="347">
          <cell r="A347">
            <v>12010</v>
          </cell>
          <cell r="B347" t="str">
            <v>SINAPI</v>
          </cell>
          <cell r="C347" t="str">
            <v>CONDULETE EM PVC, TIPO "B", SEM TAMPA, DE 1/2" OU 3/4"</v>
          </cell>
          <cell r="D347">
            <v>9.59</v>
          </cell>
          <cell r="E347" t="str">
            <v>UN</v>
          </cell>
        </row>
        <row r="348">
          <cell r="A348">
            <v>20096</v>
          </cell>
          <cell r="B348" t="str">
            <v>SINAPI</v>
          </cell>
          <cell r="C348" t="str">
            <v>CURVA PVC, SERIE R, 87.30 GRAUS, CURTA, 75 MM, PARA ESGOTO OU AGUAS PLUVIAIS PREDIAIS (PARA PE-DE-COLUNA)</v>
          </cell>
          <cell r="D348">
            <v>25.23</v>
          </cell>
          <cell r="E348" t="str">
            <v>UN</v>
          </cell>
        </row>
        <row r="349">
          <cell r="A349">
            <v>13393</v>
          </cell>
          <cell r="B349" t="str">
            <v>SINAPI</v>
          </cell>
          <cell r="C349" t="str">
            <v>QUADRO DE DISTRIBUICAO COM BARRAMENTO TRIFASICO, DE EMBUTIR, EM CHAPA DE ACO GALVANIZADO, PARA 12 DISJUNTORES DIN, 100 A</v>
          </cell>
          <cell r="D349">
            <v>325.39</v>
          </cell>
          <cell r="E349" t="str">
            <v>UN</v>
          </cell>
        </row>
        <row r="350">
          <cell r="A350">
            <v>1368</v>
          </cell>
          <cell r="B350" t="str">
            <v>SINAPI</v>
          </cell>
          <cell r="C350" t="str">
            <v>CHUVEIRO COMUM EM PLASTICO BRANCO, COM CANO, 3 TEMPERATURAS, 5500 W (110/220 V)</v>
          </cell>
          <cell r="D350">
            <v>59.8</v>
          </cell>
          <cell r="E350" t="str">
            <v>UN</v>
          </cell>
        </row>
        <row r="351">
          <cell r="A351">
            <v>3080</v>
          </cell>
          <cell r="B351" t="str">
            <v>SINAPI</v>
          </cell>
          <cell r="C351" t="str">
            <v>FECHADURA ESPELHO PARA PORTA EXTERNA, EM ACO INOX (MAQUINA, TESTA E CONTRA-TESTA) E EM ZAMAC (MACANETA, LINGUETA E TRINCOS) COM ACABAMENTO CROMADO, MAQUINA DE 40 MM, INCLUINDO CHAVE TIPO CILINDRO</v>
          </cell>
          <cell r="D351">
            <v>41.5</v>
          </cell>
          <cell r="E351" t="str">
            <v>CJ</v>
          </cell>
        </row>
        <row r="352">
          <cell r="A352">
            <v>38060</v>
          </cell>
          <cell r="B352" t="str">
            <v>SINAPI</v>
          </cell>
          <cell r="C352" t="str">
            <v>BASE PARA MASTRO DE PARA-RAIOS DIAMETRO NOMINAL 1 1/2"</v>
          </cell>
          <cell r="D352">
            <v>71.88</v>
          </cell>
          <cell r="E352" t="str">
            <v>UN</v>
          </cell>
        </row>
        <row r="353">
          <cell r="A353">
            <v>87</v>
          </cell>
          <cell r="B353" t="str">
            <v>SINAPI</v>
          </cell>
          <cell r="C353" t="str">
            <v>ADAPTADOR PVC SOLDAVEL, LONGO, COM FLANGE LIVRE,  25 MM X 3/4", PARA CAIXA D' AGUA</v>
          </cell>
          <cell r="D353">
            <v>17.68</v>
          </cell>
          <cell r="E353" t="str">
            <v>UN</v>
          </cell>
        </row>
        <row r="354">
          <cell r="A354">
            <v>37591</v>
          </cell>
          <cell r="B354" t="str">
            <v>SINAPI</v>
          </cell>
          <cell r="C354" t="str">
            <v>SUPORTE MAO-FRANCESA EM ACO, ABAS IGUAIS 40 CM, CAPACIDADE MINIMA 70 KG, BRANCO</v>
          </cell>
          <cell r="D354">
            <v>20.37</v>
          </cell>
          <cell r="E354" t="str">
            <v>UN</v>
          </cell>
        </row>
        <row r="355">
          <cell r="A355">
            <v>4791</v>
          </cell>
          <cell r="B355" t="str">
            <v>SINAPI</v>
          </cell>
          <cell r="C355" t="str">
            <v>ADESIVO ACRILICO/COLA DE CONTATO</v>
          </cell>
          <cell r="D355">
            <v>17.510000000000002</v>
          </cell>
          <cell r="E355" t="str">
            <v>KG</v>
          </cell>
        </row>
        <row r="356">
          <cell r="A356">
            <v>2640</v>
          </cell>
          <cell r="B356" t="str">
            <v>SINAPI</v>
          </cell>
          <cell r="C356" t="str">
            <v>LUVA PARA ELETRODUTO, EM ACO GALVANIZADO ELETROLITICO,
DIAMETRO DE 65 MM (2 1/2")</v>
          </cell>
          <cell r="D356">
            <v>11.15</v>
          </cell>
          <cell r="E356" t="str">
            <v>UN</v>
          </cell>
        </row>
        <row r="357">
          <cell r="A357">
            <v>4351</v>
          </cell>
          <cell r="B357" t="str">
            <v>SINAPI</v>
          </cell>
          <cell r="C357" t="str">
            <v>PARAFUSO NIQUELADO 3 1/2" COM ACABAMENTO CROMADO PARA FIXAR PECA SANITARIA, INCLUI PORCA CEGA, ARRUELA E BUCHA DE NYLON TAMANHO S-8</v>
          </cell>
          <cell r="D357">
            <v>8.5500000000000007</v>
          </cell>
          <cell r="E357" t="str">
            <v>UN</v>
          </cell>
        </row>
        <row r="358">
          <cell r="A358">
            <v>4234</v>
          </cell>
          <cell r="B358" t="str">
            <v>SINAPI</v>
          </cell>
          <cell r="C358" t="str">
            <v>OPERADOR DE ESCAVADEIRA</v>
          </cell>
          <cell r="D358">
            <v>18.63</v>
          </cell>
          <cell r="E358" t="str">
            <v>H</v>
          </cell>
        </row>
        <row r="359">
          <cell r="A359">
            <v>3097</v>
          </cell>
          <cell r="B359" t="str">
            <v>SINAPI</v>
          </cell>
          <cell r="C359" t="str">
            <v>FECHADURA ROSETA REDONDA PARA PORTA DE BANHEIRO, EM ACO INOX (MAQUINA, TESTA E CONTRA-TESTA) E EM ZAMAC (MACANETA, LINGUETA E TRINCOS) COM ACABAMENTO CROMADO, MAQUINA DE 40 MM, INCLUINDO CHAVE TIPO TRANQUETA</v>
          </cell>
          <cell r="D359">
            <v>46.46</v>
          </cell>
          <cell r="E359" t="str">
            <v>CJ</v>
          </cell>
        </row>
        <row r="360">
          <cell r="A360">
            <v>6024</v>
          </cell>
          <cell r="B360" t="str">
            <v>SINAPI</v>
          </cell>
          <cell r="C360" t="str">
            <v>REGISTRO PRESSAO COM ACABAMENTO E CANOPLA CROMADA, SIMPLES, BITOLA 3/4 " (REF 1416)</v>
          </cell>
          <cell r="D360">
            <v>64.98</v>
          </cell>
          <cell r="E360" t="str">
            <v>UN</v>
          </cell>
        </row>
        <row r="361">
          <cell r="A361">
            <v>402</v>
          </cell>
          <cell r="B361" t="str">
            <v>SINAPI</v>
          </cell>
          <cell r="C361" t="str">
            <v>GANCHO OLHAL EM ACO GALVANIZADO, ESPESSURA 16MM, ABERTURA
21MM</v>
          </cell>
          <cell r="D361">
            <v>10.55</v>
          </cell>
          <cell r="E361" t="str">
            <v>UN</v>
          </cell>
        </row>
        <row r="362">
          <cell r="A362">
            <v>21128</v>
          </cell>
          <cell r="B362" t="str">
            <v>SINAPI</v>
          </cell>
          <cell r="C362" t="str">
            <v>!EM PROCESSO DESATIVACAO! ELETRODUTO EM ACO GALVANIZADO ELETROLITICO, LEVE, DIAMETRO 3/4", PAREDE DE 0,90 MM</v>
          </cell>
          <cell r="D362">
            <v>9.9700000000000006</v>
          </cell>
          <cell r="E362" t="str">
            <v>M</v>
          </cell>
        </row>
        <row r="363">
          <cell r="A363">
            <v>305</v>
          </cell>
          <cell r="B363" t="str">
            <v>SINAPI</v>
          </cell>
          <cell r="C363" t="str">
            <v>ANEL BORRACHA, PARA TUBO PVC, REDE COLETOR ESGOTO, DN 150 MM (NBR 7362)</v>
          </cell>
          <cell r="D363">
            <v>10.34</v>
          </cell>
          <cell r="E363" t="str">
            <v>UN</v>
          </cell>
        </row>
        <row r="364">
          <cell r="A364">
            <v>21112</v>
          </cell>
          <cell r="B364" t="str">
            <v>SINAPI</v>
          </cell>
          <cell r="C364" t="str">
            <v>VALVULA DE DESCARGA EM METAL CROMADO PARA MICTORIO COM ACIONAMENTO POR PRESSAO E FECHAMENTO AUTOMATICO</v>
          </cell>
          <cell r="D364">
            <v>192.99</v>
          </cell>
          <cell r="E364" t="str">
            <v>UN</v>
          </cell>
        </row>
        <row r="365">
          <cell r="A365">
            <v>568</v>
          </cell>
          <cell r="B365" t="str">
            <v>SINAPI</v>
          </cell>
          <cell r="C365" t="str">
            <v>CANTONEIRA FERRO GALVANIZADO DE ABAS IGUAIS, 2" X 3/8" (L X E), 6,9
KG/M</v>
          </cell>
          <cell r="D365">
            <v>66.88</v>
          </cell>
          <cell r="E365" t="str">
            <v>M</v>
          </cell>
        </row>
        <row r="366">
          <cell r="A366">
            <v>88</v>
          </cell>
          <cell r="B366" t="str">
            <v>SINAPI</v>
          </cell>
          <cell r="C366" t="str">
            <v>ADAPTADOR PVC SOLDAVEL, LONGO, COM FLANGE LIVRE,  32 MM X 1", PARA CAIXA D' AGUA</v>
          </cell>
          <cell r="D366">
            <v>19.73</v>
          </cell>
          <cell r="E366" t="str">
            <v>UN</v>
          </cell>
        </row>
        <row r="367">
          <cell r="A367">
            <v>3520</v>
          </cell>
          <cell r="B367" t="str">
            <v>SINAPI</v>
          </cell>
          <cell r="C367" t="str">
            <v>JOELHO PVC, SOLDAVEL, PB, 90 GRAUS, DN 100 MM, PARA ESGOTO PREDIAL</v>
          </cell>
          <cell r="D367">
            <v>7.33</v>
          </cell>
          <cell r="E367" t="str">
            <v>UN</v>
          </cell>
        </row>
        <row r="368">
          <cell r="A368">
            <v>1570</v>
          </cell>
          <cell r="B368" t="str">
            <v>SINAPI</v>
          </cell>
          <cell r="C368" t="str">
            <v>TERMINAL A COMPRESSAO EM COBRE ESTANHADO PARA CABO 2,5 MM2, 1 FURO E 1 COMPRESSAO, PARA PARAFUSO DE FIXACAO M5</v>
          </cell>
          <cell r="D368">
            <v>1</v>
          </cell>
          <cell r="E368" t="str">
            <v>UN</v>
          </cell>
        </row>
        <row r="369">
          <cell r="A369">
            <v>11881</v>
          </cell>
          <cell r="B369" t="str">
            <v>SINAPI</v>
          </cell>
          <cell r="C369" t="str">
            <v>CAIXA DE GORDURA CILINDRICA EM CONCRETO SIMPLES,  PRE-MOLDADA, COM DIAMETRO DE 40 CM E ALTURA DE 45 CM, COM TAMPA</v>
          </cell>
          <cell r="D369">
            <v>107.62</v>
          </cell>
          <cell r="E369" t="str">
            <v>UN</v>
          </cell>
        </row>
        <row r="370">
          <cell r="A370">
            <v>3670</v>
          </cell>
          <cell r="B370" t="str">
            <v>SINAPI</v>
          </cell>
          <cell r="C370" t="str">
            <v>JUNCAO SIMPLES, PVC, 45 GRAUS, DN 100 X 100 MM, SERIE NORMAL PARA ESGOTO PREDIAL</v>
          </cell>
          <cell r="D370">
            <v>19.059999999999999</v>
          </cell>
          <cell r="E370" t="str">
            <v>UN</v>
          </cell>
        </row>
        <row r="371">
          <cell r="A371">
            <v>40568</v>
          </cell>
          <cell r="B371" t="str">
            <v>SINAPI</v>
          </cell>
          <cell r="C371" t="str">
            <v>PREGO DE ACO POLIDO COM CABECA 22 X 48 (4 1/4 X 5)</v>
          </cell>
          <cell r="D371">
            <v>18.7</v>
          </cell>
          <cell r="E371" t="str">
            <v>KG</v>
          </cell>
        </row>
        <row r="372">
          <cell r="A372">
            <v>25067</v>
          </cell>
          <cell r="B372" t="str">
            <v>SINAPI</v>
          </cell>
          <cell r="C372" t="str">
            <v>BLOCO DE CONCRETO ESTRUTURAL 19 X 19 X 39 CM, FBK 4,5 MPA (NBR 6136)</v>
          </cell>
          <cell r="D372">
            <v>3.44</v>
          </cell>
          <cell r="E372" t="str">
            <v>UN</v>
          </cell>
        </row>
        <row r="373">
          <cell r="A373">
            <v>4356</v>
          </cell>
          <cell r="B373" t="str">
            <v>SINAPI</v>
          </cell>
          <cell r="C373" t="str">
            <v>PARAFUSO DE ACO ZINCADO COM ROSCA SOBERBA, CABECA CHATA E FENDA SIMPLES, DIAMETRO 4,8 MM, COMPRIMENTO 45 MM</v>
          </cell>
          <cell r="D373">
            <v>0.13</v>
          </cell>
          <cell r="E373" t="str">
            <v>UN</v>
          </cell>
        </row>
        <row r="374">
          <cell r="A374">
            <v>37525</v>
          </cell>
          <cell r="B374" t="str">
            <v>SINAPI</v>
          </cell>
          <cell r="C374" t="str">
            <v>TELA PLASTICA TECIDA LISTRADA BRANCA E LARANJA, TIPO GUARDA CORPO, EM POLIETILENO MONOFILADO, ROLO 1,20 X 50 M (L X C)</v>
          </cell>
          <cell r="D374">
            <v>1.98</v>
          </cell>
          <cell r="E374" t="str">
            <v>M</v>
          </cell>
        </row>
        <row r="375">
          <cell r="A375">
            <v>67</v>
          </cell>
          <cell r="B375" t="str">
            <v>SINAPI</v>
          </cell>
          <cell r="C375" t="str">
            <v>ADAPTADOR PVC ROSCAVEL, COM FLANGES E ANEL DE VEDACAO, 1/2", PARA CAIXA D' AGUA</v>
          </cell>
          <cell r="D375">
            <v>11.22</v>
          </cell>
          <cell r="E375" t="str">
            <v>UN</v>
          </cell>
        </row>
        <row r="376">
          <cell r="A376">
            <v>39795</v>
          </cell>
          <cell r="B376" t="str">
            <v>SINAPI</v>
          </cell>
          <cell r="C376" t="str">
            <v>QUADRO DE DISTRIBUICAO, SEM BARRAMENTO, EM PVC, DE EMBUTIR, PARA 6 DISJUNTORES NEMA OU 8 DISJUNTORES DIN</v>
          </cell>
          <cell r="D376">
            <v>38.18</v>
          </cell>
          <cell r="E376" t="str">
            <v>UN</v>
          </cell>
        </row>
        <row r="377">
          <cell r="A377">
            <v>6019</v>
          </cell>
          <cell r="B377" t="str">
            <v>SINAPI</v>
          </cell>
          <cell r="C377" t="str">
            <v>REGISTRO GAVETA BRUTO EM LATAO FORJADO, BITOLA 1 " (REF 1509)</v>
          </cell>
          <cell r="D377">
            <v>44.58</v>
          </cell>
          <cell r="E377" t="str">
            <v>UN</v>
          </cell>
        </row>
        <row r="378">
          <cell r="A378">
            <v>97</v>
          </cell>
          <cell r="B378" t="str">
            <v>SINAPI</v>
          </cell>
          <cell r="C378" t="str">
            <v>ADAPTADOR PVC SOLDAVEL, COM FLANGE E ANEL DE VEDACAO, 32 MM X 1", PARA CAIXA D'AGUA</v>
          </cell>
          <cell r="D378">
            <v>14.54</v>
          </cell>
          <cell r="E378" t="str">
            <v>UN</v>
          </cell>
        </row>
        <row r="379">
          <cell r="A379">
            <v>1574</v>
          </cell>
          <cell r="B379" t="str">
            <v>SINAPI</v>
          </cell>
          <cell r="C379" t="str">
            <v>TERMINAL A COMPRESSAO EM COBRE ESTANHADO PARA CABO 10 MM2, 1 FURO E 1 COMPRESSAO, PARA PARAFUSO DE FIXACAO M6</v>
          </cell>
          <cell r="D379">
            <v>1.68</v>
          </cell>
          <cell r="E379" t="str">
            <v>UN</v>
          </cell>
        </row>
        <row r="380">
          <cell r="A380">
            <v>3529</v>
          </cell>
          <cell r="B380" t="str">
            <v>SINAPI</v>
          </cell>
          <cell r="C380" t="str">
            <v>JOELHO PVC, SOLDAVEL, 90 GRAUS, 25 MM, PARA AGUA FRIA PREDIAL</v>
          </cell>
          <cell r="D380">
            <v>0.73</v>
          </cell>
          <cell r="E380" t="str">
            <v>UN</v>
          </cell>
        </row>
        <row r="381">
          <cell r="A381">
            <v>11829</v>
          </cell>
          <cell r="B381" t="str">
            <v>SINAPI</v>
          </cell>
          <cell r="C381" t="str">
            <v>TORNEIRA DE BOIA CONVENCIONAL PARA CAIXA D'AGUA, 1/2", COM HASTE E TORNEIRA METALICOS E BALAO PLASTICO</v>
          </cell>
          <cell r="D381">
            <v>10.18</v>
          </cell>
          <cell r="E381" t="str">
            <v>UN</v>
          </cell>
        </row>
        <row r="382">
          <cell r="A382">
            <v>7307</v>
          </cell>
          <cell r="B382" t="str">
            <v>SINAPI</v>
          </cell>
          <cell r="C382" t="str">
            <v>FUNDO ANTICORROSIVO PARA METAIS FERROSOS (ZARCAO)</v>
          </cell>
          <cell r="D382">
            <v>26.25</v>
          </cell>
          <cell r="E382" t="str">
            <v>L</v>
          </cell>
        </row>
        <row r="383">
          <cell r="A383">
            <v>432</v>
          </cell>
          <cell r="B383" t="str">
            <v>SINAPI</v>
          </cell>
          <cell r="C383" t="str">
            <v>PARAFUSO MAQUINA 16 X 250MM COM PORCA</v>
          </cell>
          <cell r="D383">
            <v>10.039999999999999</v>
          </cell>
          <cell r="E383" t="str">
            <v>UN</v>
          </cell>
        </row>
        <row r="384">
          <cell r="A384">
            <v>43130</v>
          </cell>
          <cell r="B384" t="str">
            <v>SINAPI</v>
          </cell>
          <cell r="C384" t="str">
            <v>ARAME GALVANIZADO 12 BWG, 2,76 MM (0,048 KG/M)</v>
          </cell>
          <cell r="D384">
            <v>20</v>
          </cell>
          <cell r="E384" t="str">
            <v>KG</v>
          </cell>
        </row>
        <row r="385">
          <cell r="A385">
            <v>112</v>
          </cell>
          <cell r="B385" t="str">
            <v>SINAPI</v>
          </cell>
          <cell r="C385" t="str">
            <v>ADAPTADOR PVC SOLDAVEL CURTO COM BOLSA E ROSCA, 50 MM X1 1/2", PARA AGUA FRIA</v>
          </cell>
          <cell r="D385">
            <v>4.4400000000000004</v>
          </cell>
          <cell r="E385" t="str">
            <v>UN</v>
          </cell>
        </row>
        <row r="386">
          <cell r="A386">
            <v>6157</v>
          </cell>
          <cell r="B386" t="str">
            <v>SINAPI</v>
          </cell>
          <cell r="C386" t="str">
            <v>VALVULA EM METAL CROMADO PARA PIA AMERICANA 3.1/2 X 1.1/2 "</v>
          </cell>
          <cell r="D386">
            <v>38.93</v>
          </cell>
          <cell r="E386" t="str">
            <v>UN</v>
          </cell>
        </row>
        <row r="387">
          <cell r="A387">
            <v>7139</v>
          </cell>
          <cell r="B387" t="str">
            <v>SINAPI</v>
          </cell>
          <cell r="C387" t="str">
            <v>TE SOLDAVEL, PVC, 90 GRAUS, 25 MM, PARA AGUA FRIA PREDIAL (NBR 5648)</v>
          </cell>
          <cell r="D387">
            <v>1.25</v>
          </cell>
          <cell r="E387" t="str">
            <v>UN</v>
          </cell>
        </row>
        <row r="388">
          <cell r="A388">
            <v>938</v>
          </cell>
          <cell r="B388" t="str">
            <v>SINAPI</v>
          </cell>
          <cell r="C388" t="str">
            <v>FIO DE COBRE, SOLIDO, CLASSE 1, ISOLACAO EM PVC/A, ANTICHAMA BWF-B, 450/750V, SECAO NOMINAL 1,5 MM2</v>
          </cell>
          <cell r="D388">
            <v>1.35</v>
          </cell>
          <cell r="E388" t="str">
            <v>M</v>
          </cell>
        </row>
        <row r="389">
          <cell r="A389">
            <v>43464</v>
          </cell>
          <cell r="B389" t="str">
            <v>SINAPI</v>
          </cell>
          <cell r="C389" t="str">
            <v>FERRAMENTAS - FAMILIA OPERADOR ESCAVADEIRA - HORISTA (ENCARGOS COMPLEMENTARES - COLETADO CAIXA)</v>
          </cell>
          <cell r="D389">
            <v>0.01</v>
          </cell>
          <cell r="E389" t="str">
            <v>H</v>
          </cell>
        </row>
        <row r="390">
          <cell r="A390">
            <v>12016</v>
          </cell>
          <cell r="B390" t="str">
            <v>SINAPI</v>
          </cell>
          <cell r="C390" t="str">
            <v>CONDULETE EM PVC, TIPO "LB", SEM TAMPA, DE 1/2" OU 3/4"</v>
          </cell>
          <cell r="D390">
            <v>10.56</v>
          </cell>
          <cell r="E390" t="str">
            <v>UN</v>
          </cell>
        </row>
        <row r="391">
          <cell r="A391">
            <v>20164</v>
          </cell>
          <cell r="B391" t="str">
            <v>SINAPI</v>
          </cell>
          <cell r="C391" t="str">
            <v>LUVA DE CORRER, PVC SERIE R, 75 MM, PARA ESGOTO OU AGUAS PLUVIAIS PREDIAIS</v>
          </cell>
          <cell r="D391">
            <v>12</v>
          </cell>
          <cell r="E391" t="str">
            <v>UN</v>
          </cell>
        </row>
        <row r="392">
          <cell r="A392">
            <v>437</v>
          </cell>
          <cell r="B392" t="str">
            <v>SINAPI</v>
          </cell>
          <cell r="C392" t="str">
            <v>PARAFUSO M16 EM ACO GALVANIZADO, COMPRIMENTO = 400 MM, DIAMETRO = 16 MM, ROSCA DUPLA</v>
          </cell>
          <cell r="D392">
            <v>17.89</v>
          </cell>
          <cell r="E392" t="str">
            <v>UN</v>
          </cell>
        </row>
        <row r="393">
          <cell r="A393">
            <v>11831</v>
          </cell>
          <cell r="B393" t="str">
            <v>SINAPI</v>
          </cell>
          <cell r="C393" t="str">
            <v>TORNEIRA PLASTICA PARA TANQUE 1/2 " OU 3/4 " COM BICO PARA MANGUEIRA</v>
          </cell>
          <cell r="D393">
            <v>34.42</v>
          </cell>
          <cell r="E393" t="str">
            <v>UN</v>
          </cell>
        </row>
        <row r="394">
          <cell r="A394">
            <v>6148</v>
          </cell>
          <cell r="B394" t="str">
            <v>SINAPI</v>
          </cell>
          <cell r="C394" t="str">
            <v>SIFAO PLASTICO FLEXIVEL SAIDA VERTICAL PARA COLUNA LAVATORIO, 1 X 1.1/2 "</v>
          </cell>
          <cell r="D394">
            <v>9.5</v>
          </cell>
          <cell r="E394" t="str">
            <v>UN</v>
          </cell>
        </row>
        <row r="395">
          <cell r="A395">
            <v>4823</v>
          </cell>
          <cell r="B395" t="str">
            <v>SINAPI</v>
          </cell>
          <cell r="C395" t="str">
            <v>MASSA PLASTICA PARA MARMORE/GRANITO</v>
          </cell>
          <cell r="D395">
            <v>38.950000000000003</v>
          </cell>
          <cell r="E395" t="str">
            <v>KG</v>
          </cell>
        </row>
        <row r="396">
          <cell r="A396">
            <v>1576</v>
          </cell>
          <cell r="B396" t="str">
            <v>SINAPI</v>
          </cell>
          <cell r="C396" t="str">
            <v>TERMINAL A COMPRESSAO EM COBRE ESTANHADO PARA CABO 25 MM2, 1 FURO E 1 COMPRESSAO, PARA PARAFUSO DE FIXACAO M8</v>
          </cell>
          <cell r="D396">
            <v>2.77</v>
          </cell>
          <cell r="E396" t="str">
            <v>UN</v>
          </cell>
        </row>
        <row r="397">
          <cell r="A397">
            <v>3518</v>
          </cell>
          <cell r="B397" t="str">
            <v>SINAPI</v>
          </cell>
          <cell r="C397" t="str">
            <v>JOELHO PVC, SOLDAVEL, PB, 45 GRAUS, DN 50 MM, PARA ESGOTO PREDIAL</v>
          </cell>
          <cell r="D397">
            <v>2.76</v>
          </cell>
          <cell r="E397" t="str">
            <v>UN</v>
          </cell>
        </row>
        <row r="398">
          <cell r="A398">
            <v>108</v>
          </cell>
          <cell r="B398" t="str">
            <v>SINAPI</v>
          </cell>
          <cell r="C398" t="str">
            <v>ADAPTADOR PVC SOLDAVEL CURTO COM BOLSA E ROSCA, 32 MM X 1", PARA AGUA FRIA</v>
          </cell>
          <cell r="D398">
            <v>1.83</v>
          </cell>
          <cell r="E398" t="str">
            <v>UN</v>
          </cell>
        </row>
        <row r="399">
          <cell r="A399">
            <v>7097</v>
          </cell>
          <cell r="B399" t="str">
            <v>SINAPI</v>
          </cell>
          <cell r="C399" t="str">
            <v>TE SANITARIO, PVC, DN 50 X 50 MM, SERIE NORMAL, PARA ESGOTO PREDIAL</v>
          </cell>
          <cell r="D399">
            <v>6.25</v>
          </cell>
          <cell r="E399" t="str">
            <v>UN</v>
          </cell>
        </row>
        <row r="400">
          <cell r="A400">
            <v>5318</v>
          </cell>
          <cell r="B400" t="str">
            <v>SINAPI</v>
          </cell>
          <cell r="C400" t="str">
            <v>SOLVENTE DILUENTE A BASE DE AGUARRAS</v>
          </cell>
          <cell r="D400">
            <v>15.96</v>
          </cell>
          <cell r="E400" t="str">
            <v>L</v>
          </cell>
        </row>
        <row r="401">
          <cell r="A401">
            <v>660</v>
          </cell>
          <cell r="B401" t="str">
            <v>SINAPI</v>
          </cell>
          <cell r="C401" t="str">
            <v>CANALETA DE CONCRETO 19 X 19 X 19 CM (CLASSE C - NBR 6136)</v>
          </cell>
          <cell r="D401">
            <v>2.14</v>
          </cell>
          <cell r="E401" t="str">
            <v>UN</v>
          </cell>
        </row>
        <row r="402">
          <cell r="A402">
            <v>441</v>
          </cell>
          <cell r="B402" t="str">
            <v>SINAPI</v>
          </cell>
          <cell r="C402" t="str">
            <v>PARAFUSO M16 EM ACO GALVANIZADO, COMPRIMENTO = 150 MM, DIAMETRO = 16 MM, ROSCA MAQUINA, CABECA QUADRADA</v>
          </cell>
          <cell r="D402">
            <v>7.54</v>
          </cell>
          <cell r="E402" t="str">
            <v>UN</v>
          </cell>
        </row>
        <row r="403">
          <cell r="A403">
            <v>20080</v>
          </cell>
          <cell r="B403" t="str">
            <v>SINAPI</v>
          </cell>
          <cell r="C403" t="str">
            <v>ADESIVO PLASTICO PARA PVC, FRASCO COM 175 GR</v>
          </cell>
          <cell r="D403">
            <v>21.16</v>
          </cell>
          <cell r="E403" t="str">
            <v>UN</v>
          </cell>
        </row>
        <row r="404">
          <cell r="A404">
            <v>3903</v>
          </cell>
          <cell r="B404" t="str">
            <v>SINAPI</v>
          </cell>
          <cell r="C404" t="str">
            <v>LUVA PVC SOLDAVEL, 32 MM, PARA AGUA FRIA PREDIAL</v>
          </cell>
          <cell r="D404">
            <v>1.93</v>
          </cell>
          <cell r="E404" t="str">
            <v>UN</v>
          </cell>
        </row>
        <row r="405">
          <cell r="A405">
            <v>11753</v>
          </cell>
          <cell r="B405" t="str">
            <v>SINAPI</v>
          </cell>
          <cell r="C405" t="str">
            <v>REGISTRO PRESSAO BRUTO EM LATAO FORJADO, BITOLA 3/4 " (REF 1400)</v>
          </cell>
          <cell r="D405">
            <v>22.65</v>
          </cell>
          <cell r="E405" t="str">
            <v>UN</v>
          </cell>
        </row>
        <row r="406">
          <cell r="A406">
            <v>1870</v>
          </cell>
          <cell r="B406" t="str">
            <v>SINAPI</v>
          </cell>
          <cell r="C406" t="str">
            <v>CURVA 90 GRAUS, LONGA, DE PVC RIGIDO ROSCAVEL, DE 1/2", PARA ELETRODUTO</v>
          </cell>
          <cell r="D406">
            <v>2.61</v>
          </cell>
          <cell r="E406" t="str">
            <v>UN</v>
          </cell>
        </row>
        <row r="407">
          <cell r="A407">
            <v>20247</v>
          </cell>
          <cell r="B407" t="str">
            <v>SINAPI</v>
          </cell>
          <cell r="C407" t="str">
            <v>PREGO DE ACO POLIDO COM CABECA 15 X 15 (1 1/4 X 13)</v>
          </cell>
          <cell r="D407">
            <v>20.55</v>
          </cell>
          <cell r="E407" t="str">
            <v>KG</v>
          </cell>
        </row>
        <row r="408">
          <cell r="A408">
            <v>40270</v>
          </cell>
          <cell r="B408" t="str">
            <v>SINAPI</v>
          </cell>
          <cell r="C408" t="str">
            <v>VIGA DE ESCORAMAENTO H20, DE MADEIRA, PESO DE 5,00 A 5,20 KG/M, COM EXTREMIDADES PLASTICAS</v>
          </cell>
          <cell r="D408">
            <v>69.73</v>
          </cell>
          <cell r="E408" t="str">
            <v>M</v>
          </cell>
        </row>
        <row r="409">
          <cell r="A409">
            <v>7568</v>
          </cell>
          <cell r="B409" t="str">
            <v>SINAPI</v>
          </cell>
          <cell r="C409" t="str">
            <v>BUCHA DE NYLON SEM ABA S10, COM PARAFUSO DE 6,10 X 65 MM EM ACO ZINCADO COM ROSCA SOBERBA, CABECA CHATA E FENDA PHILLIPS</v>
          </cell>
          <cell r="D409">
            <v>0.36</v>
          </cell>
          <cell r="E409" t="str">
            <v>UN</v>
          </cell>
        </row>
        <row r="410">
          <cell r="A410">
            <v>6138</v>
          </cell>
          <cell r="B410" t="str">
            <v>SINAPI</v>
          </cell>
          <cell r="C410" t="str">
            <v>VEDACAO PVC, 100 MM, PARA SAIDA VASO SANITARIO</v>
          </cell>
          <cell r="D410">
            <v>1.88</v>
          </cell>
          <cell r="E410" t="str">
            <v>UN</v>
          </cell>
        </row>
        <row r="411">
          <cell r="A411">
            <v>439</v>
          </cell>
          <cell r="B411" t="str">
            <v>SINAPI</v>
          </cell>
          <cell r="C411" t="str">
            <v>PARAFUSO M16 EM ACO GALVANIZADO, COMPRIMENTO = 300 MM, DIAMETRO = 16 MM, ROSCA MAQUINA, CABECA QUADRADA</v>
          </cell>
          <cell r="D411">
            <v>11.54</v>
          </cell>
          <cell r="E411" t="str">
            <v>UN</v>
          </cell>
        </row>
        <row r="412">
          <cell r="A412">
            <v>3528</v>
          </cell>
          <cell r="B412" t="str">
            <v>SINAPI</v>
          </cell>
          <cell r="C412" t="str">
            <v>JOELHO PVC, SOLDAVEL, PB, 45 GRAUS, DN 100 MM, PARA ESGOTO PREDIAL</v>
          </cell>
          <cell r="D412">
            <v>7.28</v>
          </cell>
          <cell r="E412" t="str">
            <v>UN</v>
          </cell>
        </row>
        <row r="413">
          <cell r="A413">
            <v>12893</v>
          </cell>
          <cell r="B413" t="str">
            <v>SINAPI</v>
          </cell>
          <cell r="C413" t="str">
            <v>BOTA DE SEGURANCA COM BIQUEIRA DE ACO E COLARINHO ACOLCHOADO</v>
          </cell>
          <cell r="D413">
            <v>60</v>
          </cell>
          <cell r="E413" t="str">
            <v>PAR</v>
          </cell>
        </row>
        <row r="414">
          <cell r="A414">
            <v>1884</v>
          </cell>
          <cell r="B414" t="str">
            <v>SINAPI</v>
          </cell>
          <cell r="C414" t="str">
            <v>CURVA 90 GRAUS, LONGA, DE PVC RIGIDO ROSCAVEL, DE 1", PARA ELETRODUTO</v>
          </cell>
          <cell r="D414">
            <v>4</v>
          </cell>
          <cell r="E414" t="str">
            <v>UN</v>
          </cell>
        </row>
        <row r="415">
          <cell r="A415">
            <v>4430</v>
          </cell>
          <cell r="B415" t="str">
            <v>SINAPI</v>
          </cell>
          <cell r="C415" t="str">
            <v>CAIBRO NAO APARELHADO *5 X 6* CM, EM MACARANDUBA, ANGELIM OU EQUIVALENTE DA REGIAO -  BRUTA</v>
          </cell>
          <cell r="D415">
            <v>10</v>
          </cell>
          <cell r="E415" t="str">
            <v>M</v>
          </cell>
        </row>
        <row r="416">
          <cell r="A416">
            <v>1573</v>
          </cell>
          <cell r="B416" t="str">
            <v>SINAPI</v>
          </cell>
          <cell r="C416" t="str">
            <v>TERMINAL A COMPRESSAO EM COBRE ESTANHADO PARA CABO 6 MM2, 1 FURO E 1 COMPRESSAO, PARA PARAFUSO DE FIXACAO M6</v>
          </cell>
          <cell r="D416">
            <v>1.56</v>
          </cell>
          <cell r="E416" t="str">
            <v>UN</v>
          </cell>
        </row>
        <row r="417">
          <cell r="A417">
            <v>3875</v>
          </cell>
          <cell r="B417" t="str">
            <v>SINAPI</v>
          </cell>
          <cell r="C417" t="str">
            <v>LUVA SIMPLES, PVC, SOLDAVEL, DN 50 MM, SERIE NORMAL, PARA ESGOTO PREDIAL</v>
          </cell>
          <cell r="D417">
            <v>2.54</v>
          </cell>
          <cell r="E417" t="str">
            <v>UN</v>
          </cell>
        </row>
        <row r="418">
          <cell r="A418">
            <v>7137</v>
          </cell>
          <cell r="B418" t="str">
            <v>SINAPI</v>
          </cell>
          <cell r="C418" t="str">
            <v>TE PVC, SOLDAVEL, COM BUCHA DE LATAO NA BOLSA CENTRAL, 90 GRAUS, 25 MM X 1/2", PARA AGUA FRIA PREDIAL</v>
          </cell>
          <cell r="D418">
            <v>8.84</v>
          </cell>
          <cell r="E418" t="str">
            <v>UN</v>
          </cell>
        </row>
        <row r="419">
          <cell r="A419">
            <v>38113</v>
          </cell>
          <cell r="B419" t="str">
            <v>SINAPI</v>
          </cell>
          <cell r="C419" t="str">
            <v>INTERRUPTOR PARALELO 10A, 250V (APENAS MODULO)</v>
          </cell>
          <cell r="D419">
            <v>8.76</v>
          </cell>
          <cell r="E419" t="str">
            <v>UN</v>
          </cell>
        </row>
        <row r="420">
          <cell r="A420">
            <v>11712</v>
          </cell>
          <cell r="B420" t="str">
            <v>SINAPI</v>
          </cell>
          <cell r="C420" t="str">
            <v>CAIXA SIFONADA PVC, 150 X 150 X 50 MM, COM GRELHA QUADRADA BRANCA (NBR 5688)</v>
          </cell>
          <cell r="D420">
            <v>27.7</v>
          </cell>
          <cell r="E420" t="str">
            <v>UN</v>
          </cell>
        </row>
        <row r="421">
          <cell r="A421">
            <v>6146</v>
          </cell>
          <cell r="B421" t="str">
            <v>SINAPI</v>
          </cell>
          <cell r="C421" t="str">
            <v>SIFAO PLASTICO TIPO COPO PARA TANQUE, 1.1/4 X 1.1/2 "</v>
          </cell>
          <cell r="D421">
            <v>17.059999999999999</v>
          </cell>
          <cell r="E421" t="str">
            <v>UN</v>
          </cell>
        </row>
        <row r="422">
          <cell r="A422">
            <v>11904</v>
          </cell>
          <cell r="B422" t="str">
            <v>SINAPI</v>
          </cell>
          <cell r="C422" t="str">
            <v>CABO TELEFONICO CCI 50, 4 PARES, USO INTERNO, SEM BLINDAGEM</v>
          </cell>
          <cell r="D422">
            <v>2.16</v>
          </cell>
          <cell r="E422" t="str">
            <v>M</v>
          </cell>
        </row>
        <row r="423">
          <cell r="A423">
            <v>7140</v>
          </cell>
          <cell r="B423" t="str">
            <v>SINAPI</v>
          </cell>
          <cell r="C423" t="str">
            <v>TE SOLDAVEL, PVC, 90 GRAUS, 32 MM, PARA AGUA FRIA PREDIAL (NBR 5648)</v>
          </cell>
          <cell r="D423">
            <v>4.1500000000000004</v>
          </cell>
          <cell r="E423" t="str">
            <v>UN</v>
          </cell>
        </row>
        <row r="424">
          <cell r="A424">
            <v>3904</v>
          </cell>
          <cell r="B424" t="str">
            <v>SINAPI</v>
          </cell>
          <cell r="C424" t="str">
            <v>LUVA PVC SOLDAVEL, 25 MM, PARA AGUA FRIA PREDIAL</v>
          </cell>
          <cell r="D424">
            <v>0.79</v>
          </cell>
          <cell r="E424" t="str">
            <v>UN</v>
          </cell>
        </row>
        <row r="425">
          <cell r="A425">
            <v>298</v>
          </cell>
          <cell r="B425" t="str">
            <v>SINAPI</v>
          </cell>
          <cell r="C425" t="str">
            <v>ANEL BORRACHA DN 75 MM, PARA TUBO SERIE REFORCADA ESGOTO PREDIAL</v>
          </cell>
          <cell r="D425">
            <v>2.66</v>
          </cell>
          <cell r="E425" t="str">
            <v>UN</v>
          </cell>
        </row>
        <row r="426">
          <cell r="A426">
            <v>1607</v>
          </cell>
          <cell r="B426" t="str">
            <v>SINAPI</v>
          </cell>
          <cell r="C426" t="str">
            <v>CONJUNTO ARRUELAS DE VEDACAO 5/16" PARA TELHA FIBROCIMENTO (UMA ARRUELA METALICA E UMA ARRUELA PVC - CONICAS)</v>
          </cell>
          <cell r="D426">
            <v>0.14000000000000001</v>
          </cell>
          <cell r="E426" t="str">
            <v>CJ</v>
          </cell>
        </row>
        <row r="427">
          <cell r="A427">
            <v>11267</v>
          </cell>
          <cell r="B427" t="str">
            <v>SINAPI</v>
          </cell>
          <cell r="C427" t="str">
            <v>ARRUELA LISA, REDONDA, DE LATAO POLIDO, DIAMETRO NOMINAL 5/8", DIAMETRO EXTERNO = 34 MM, DIAMETRO DO FURO = 17 MM, ESPESSURA = *2,5* MM</v>
          </cell>
          <cell r="D427">
            <v>0.9</v>
          </cell>
          <cell r="E427" t="str">
            <v>UN</v>
          </cell>
        </row>
        <row r="428">
          <cell r="A428">
            <v>379</v>
          </cell>
          <cell r="B428" t="str">
            <v>SINAPI</v>
          </cell>
          <cell r="C428" t="str">
            <v>ARRUELA QUADRADA EM ACO GALVANIZADO, DIMENSAO = 38 MM, ESPESSURA = 3MM, DIAMETRO DO FURO= 18 MM</v>
          </cell>
          <cell r="D428">
            <v>0.9</v>
          </cell>
          <cell r="E428" t="str">
            <v>UN</v>
          </cell>
        </row>
        <row r="429">
          <cell r="A429">
            <v>3516</v>
          </cell>
          <cell r="B429" t="str">
            <v>SINAPI</v>
          </cell>
          <cell r="C429" t="str">
            <v>JOELHO PVC, SOLDAVEL, BB, 45 GRAUS, DN 40 MM, PARA ESGOTO PREDIAL</v>
          </cell>
          <cell r="D429">
            <v>0.92</v>
          </cell>
          <cell r="E429" t="str">
            <v>UN</v>
          </cell>
        </row>
        <row r="430">
          <cell r="A430">
            <v>14618</v>
          </cell>
          <cell r="B430" t="str">
            <v>SINAPI</v>
          </cell>
          <cell r="C430" t="str">
            <v>SERRA CIRCULAR DE BANCADA COM MOTOR ELETRICO, POTENCIA DE *1600* W, PARA DISCO DE DIAMETRO DE 10" (250 MM)</v>
          </cell>
          <cell r="D430">
            <v>1385.85</v>
          </cell>
          <cell r="E430" t="str">
            <v>UN</v>
          </cell>
        </row>
        <row r="431">
          <cell r="A431">
            <v>13887</v>
          </cell>
          <cell r="B431" t="str">
            <v>SINAPI</v>
          </cell>
          <cell r="C431" t="str">
            <v>DISCO DE CORTE DIAMANTADO SEGMENTADO PARA CONCRETO, DIAMETRO DE 350 MM, FURO DE 1 " (14 X 1 ")</v>
          </cell>
          <cell r="D431">
            <v>509.02</v>
          </cell>
          <cell r="E431" t="str">
            <v>UN</v>
          </cell>
        </row>
        <row r="432">
          <cell r="A432">
            <v>3148</v>
          </cell>
          <cell r="B432" t="str">
            <v>SINAPI</v>
          </cell>
          <cell r="C432" t="str">
            <v>FITA VEDA ROSCA EM ROLOS DE 18 MM X 50 M (L X C)</v>
          </cell>
          <cell r="D432">
            <v>13.27</v>
          </cell>
          <cell r="E432" t="str">
            <v>UN</v>
          </cell>
        </row>
        <row r="433">
          <cell r="A433">
            <v>6141</v>
          </cell>
          <cell r="B433" t="str">
            <v>SINAPI</v>
          </cell>
          <cell r="C433" t="str">
            <v>ENGATE/RABICHO FLEXIVEL PLASTICO (PVC OU ABS) BRANCO 1/2 " X 30 CM</v>
          </cell>
          <cell r="D433">
            <v>4.28</v>
          </cell>
          <cell r="E433" t="str">
            <v>UN</v>
          </cell>
        </row>
        <row r="434">
          <cell r="A434">
            <v>3671</v>
          </cell>
          <cell r="B434" t="str">
            <v>SINAPI</v>
          </cell>
          <cell r="C434" t="str">
            <v>JUNTA PLASTICA DE DILATACAO PARA PISOS, COR CINZA, 17 X 3 MM (ALTURA X ESPESSURA)</v>
          </cell>
          <cell r="D434">
            <v>0.79</v>
          </cell>
          <cell r="E434" t="str">
            <v>M</v>
          </cell>
        </row>
        <row r="435">
          <cell r="A435">
            <v>6155</v>
          </cell>
          <cell r="B435" t="str">
            <v>SINAPI</v>
          </cell>
          <cell r="C435" t="str">
            <v>VALVULA EM PLASTICO CROMADO TIPO AMERICANA PARA PIA DE COZINHA 3.1/2 " X 1.1/2 ", SEM ADAPTADOR</v>
          </cell>
          <cell r="D435">
            <v>16.89</v>
          </cell>
          <cell r="E435" t="str">
            <v>UN</v>
          </cell>
        </row>
        <row r="436">
          <cell r="A436">
            <v>1901</v>
          </cell>
          <cell r="B436" t="str">
            <v>SINAPI</v>
          </cell>
          <cell r="C436" t="str">
            <v>LUVA EM PVC RIGIDO ROSCAVEL, DE 1/2", PARA ELETRODUTO</v>
          </cell>
          <cell r="D436">
            <v>0.77</v>
          </cell>
          <cell r="E436" t="str">
            <v>UN</v>
          </cell>
        </row>
        <row r="437">
          <cell r="A437">
            <v>119</v>
          </cell>
          <cell r="B437" t="str">
            <v>SINAPI</v>
          </cell>
          <cell r="C437" t="str">
            <v>ADESIVO PLASTICO PARA PVC, BISNAGA COM 75 GR</v>
          </cell>
          <cell r="D437">
            <v>7.38</v>
          </cell>
          <cell r="E437" t="str">
            <v>UN</v>
          </cell>
        </row>
        <row r="438">
          <cell r="A438">
            <v>12892</v>
          </cell>
          <cell r="B438" t="str">
            <v>SINAPI</v>
          </cell>
          <cell r="C438" t="str">
            <v>LUVA RASPA DE COURO, CANO CURTO (PUNHO *7* CM)</v>
          </cell>
          <cell r="D438">
            <v>11.25</v>
          </cell>
          <cell r="E438" t="str">
            <v>PAR</v>
          </cell>
        </row>
        <row r="439">
          <cell r="A439">
            <v>2556</v>
          </cell>
          <cell r="B439" t="str">
            <v>SINAPI</v>
          </cell>
          <cell r="C439" t="str">
            <v>CAIXA DE LUZ "4 X 2" EM ACO ESMALTADA</v>
          </cell>
          <cell r="D439">
            <v>1.43</v>
          </cell>
          <cell r="E439" t="str">
            <v>UN</v>
          </cell>
        </row>
        <row r="440">
          <cell r="A440">
            <v>6153</v>
          </cell>
          <cell r="B440" t="str">
            <v>SINAPI</v>
          </cell>
          <cell r="C440" t="str">
            <v>VALVULA EM PLASTICO BRANCO PARA TANQUE OU LAVATORIO 1 ", SEM UNHO E SEM LADRAO</v>
          </cell>
          <cell r="D440">
            <v>3.43</v>
          </cell>
          <cell r="E440" t="str">
            <v>UN</v>
          </cell>
        </row>
        <row r="441">
          <cell r="A441">
            <v>7129</v>
          </cell>
          <cell r="B441" t="str">
            <v>SINAPI</v>
          </cell>
          <cell r="C441" t="str">
            <v>TE DE REDUCAO, PVC, SOLDAVEL, 90 GRAUS, 50 MM X 25 MM, PARA AGUA FRIA PREDIAL</v>
          </cell>
          <cell r="D441">
            <v>8.98</v>
          </cell>
          <cell r="E441" t="str">
            <v>UN</v>
          </cell>
        </row>
        <row r="442">
          <cell r="A442">
            <v>11741</v>
          </cell>
          <cell r="B442" t="str">
            <v>SINAPI</v>
          </cell>
          <cell r="C442" t="str">
            <v>RALO SIFONADO PVC CILINDRICO, 100 X 40 MM,  COM GRELHA REDONDA BRANCA</v>
          </cell>
          <cell r="D442">
            <v>6.13</v>
          </cell>
          <cell r="E442" t="str">
            <v>UN</v>
          </cell>
        </row>
        <row r="443">
          <cell r="A443">
            <v>11950</v>
          </cell>
          <cell r="B443" t="str">
            <v>SINAPI</v>
          </cell>
          <cell r="C443" t="str">
            <v>BUCHA DE NYLON SEM ABA S6, COM PARAFUSO DE 4,20 X 40 MM EM ACO ZINCADO COM ROSCA SOBERBA, CABECA CHATA E FENDA PHILLIPS</v>
          </cell>
          <cell r="D443">
            <v>0.12</v>
          </cell>
          <cell r="E443" t="str">
            <v>UN</v>
          </cell>
        </row>
        <row r="444">
          <cell r="A444">
            <v>3146</v>
          </cell>
          <cell r="B444" t="str">
            <v>SINAPI</v>
          </cell>
          <cell r="C444" t="str">
            <v>FITA VEDA ROSCA EM ROLOS DE 18 MM X 10 M (L X C)</v>
          </cell>
          <cell r="D444">
            <v>3.6</v>
          </cell>
          <cell r="E444" t="str">
            <v>UN</v>
          </cell>
        </row>
        <row r="445">
          <cell r="A445">
            <v>37761</v>
          </cell>
          <cell r="B445" t="str">
            <v>SINAPI</v>
          </cell>
          <cell r="C445" t="str">
            <v>CAMINHAO TOCO, PESO BRUTO TOTAL 16000 KG, CARGA UTIL MAXIMA DE 10685 KG, DISTANCIA ENTRE EIXOS 4,8M, POTENCIA 189 CV (INCLUI CABINE E CHASSI, NAO INCLUI CARROCERIA)</v>
          </cell>
          <cell r="D445">
            <v>258909.48</v>
          </cell>
          <cell r="E445" t="str">
            <v>UN</v>
          </cell>
        </row>
        <row r="446">
          <cell r="A446">
            <v>4350</v>
          </cell>
          <cell r="B446" t="str">
            <v>SINAPI</v>
          </cell>
          <cell r="C446" t="str">
            <v>BUCHA DE NYLON, DIAMETRO DO FURO 8 MM, COMPRIMENTO 40 MM, COM PARAFUSO DE ROSCA SOBERBA, CABECA CHATA, FENDA SIMPLES, 4,8 X 50 MM</v>
          </cell>
          <cell r="D446">
            <v>0.32</v>
          </cell>
          <cell r="E446" t="str">
            <v>UN</v>
          </cell>
        </row>
        <row r="447">
          <cell r="A447">
            <v>3870</v>
          </cell>
          <cell r="B447" t="str">
            <v>SINAPI</v>
          </cell>
          <cell r="C447" t="str">
            <v>LUVA SOLDAVEL COM BUCHA DE LATAO, PVC, 25 MM X 3/4"</v>
          </cell>
          <cell r="D447">
            <v>6.78</v>
          </cell>
          <cell r="E447" t="str">
            <v>UN</v>
          </cell>
        </row>
        <row r="448">
          <cell r="A448">
            <v>36487</v>
          </cell>
          <cell r="B448" t="str">
            <v>SINAPI</v>
          </cell>
          <cell r="C448" t="str">
            <v>GUINCHO ELETRICO DE COLUNA, CAPACIDADE 400 KG, COM MOTO FREIO, MOTOR TRIFASICO DE 1,25 CV</v>
          </cell>
          <cell r="D448">
            <v>4768.16</v>
          </cell>
          <cell r="E448" t="str">
            <v>UN</v>
          </cell>
        </row>
        <row r="449">
          <cell r="A449">
            <v>7091</v>
          </cell>
          <cell r="B449" t="str">
            <v>SINAPI</v>
          </cell>
          <cell r="C449" t="str">
            <v>TE SANITARIO, PVC, DN 100 X 100 MM, SERIE NORMAL, PARA ESGOTO PREDIAL</v>
          </cell>
          <cell r="D449">
            <v>14.07</v>
          </cell>
          <cell r="E449" t="str">
            <v>UN</v>
          </cell>
        </row>
        <row r="450">
          <cell r="A450">
            <v>38780</v>
          </cell>
          <cell r="B450" t="str">
            <v>SINAPI</v>
          </cell>
          <cell r="C450" t="str">
            <v>LAMPADA FLUORESCENTE COMPACTA 3U BRANCA 20 W, BASE E27 (127/220 V)</v>
          </cell>
          <cell r="D450">
            <v>13.34</v>
          </cell>
          <cell r="E450" t="str">
            <v>UN</v>
          </cell>
        </row>
        <row r="451">
          <cell r="A451">
            <v>7581</v>
          </cell>
          <cell r="B451" t="str">
            <v>SINAPI</v>
          </cell>
          <cell r="C451" t="str">
            <v>FORNECIMENTO DE SAPATILHA P/ CABO DE AÇO ATÉ 9,5MM</v>
          </cell>
          <cell r="D451">
            <v>2.99</v>
          </cell>
          <cell r="E451" t="str">
            <v>UN</v>
          </cell>
        </row>
        <row r="452">
          <cell r="A452">
            <v>2711</v>
          </cell>
          <cell r="B452" t="str">
            <v>SINAPI</v>
          </cell>
          <cell r="C452" t="str">
            <v>CARRINHO DE MAO DE ACO CAPACIDADE 50 A 60 L, PNEU COM CAMARA</v>
          </cell>
          <cell r="D452">
            <v>125</v>
          </cell>
          <cell r="E452" t="str">
            <v>UN</v>
          </cell>
        </row>
        <row r="453">
          <cell r="A453">
            <v>2644</v>
          </cell>
          <cell r="B453" t="str">
            <v>SINAPI</v>
          </cell>
          <cell r="C453" t="str">
            <v>LUVA PARA ELETRODUTO, EM ACO GALVANIZADO ELETROLITICO, DIAMETRO DE 40 MM (1 1/2")</v>
          </cell>
          <cell r="D453">
            <v>5.48</v>
          </cell>
          <cell r="E453" t="str">
            <v>UN</v>
          </cell>
        </row>
        <row r="454">
          <cell r="A454">
            <v>820</v>
          </cell>
          <cell r="B454" t="str">
            <v>SINAPI</v>
          </cell>
          <cell r="C454" t="str">
            <v>BUCHA DE REDUCAO DE PVC, SOLDAVEL, LONGA, COM 50 X 32 MM, PARA AGUA FRIA PREDIAL</v>
          </cell>
          <cell r="D454">
            <v>5.31</v>
          </cell>
          <cell r="E454" t="str">
            <v>UN</v>
          </cell>
        </row>
        <row r="455">
          <cell r="A455">
            <v>43462</v>
          </cell>
          <cell r="B455" t="str">
            <v>SINAPI</v>
          </cell>
          <cell r="C455" t="str">
            <v>FERRAMENTAS - FAMILIA ENGENHEIRO CIVIL - HORISTA (ENCARGOS COMPLEMENTARES - COLETADO CAIXA)</v>
          </cell>
          <cell r="D455">
            <v>0.01</v>
          </cell>
          <cell r="E455" t="str">
            <v>H</v>
          </cell>
        </row>
        <row r="456">
          <cell r="A456">
            <v>13954</v>
          </cell>
          <cell r="B456" t="str">
            <v>SINAPI</v>
          </cell>
          <cell r="C456" t="str">
            <v>POLIDORA DE PISO (POLITRIZ) ELETRICA, MOTOR MONOFASICO DE 4 HP, PESO DE 100 KG, DIAMETRO DO TRABALHO DE 450 MM</v>
          </cell>
          <cell r="D456">
            <v>6438.55</v>
          </cell>
          <cell r="E456" t="str">
            <v>UN</v>
          </cell>
        </row>
        <row r="457">
          <cell r="A457">
            <v>20111</v>
          </cell>
          <cell r="B457" t="str">
            <v>SINAPI</v>
          </cell>
          <cell r="C457" t="str">
            <v>FITA ISOLANTE ADESIVA ANTICHAMA, USO ATE 750 V, EM ROLO DE 19 MM X 20 M</v>
          </cell>
          <cell r="D457">
            <v>11.28</v>
          </cell>
          <cell r="E457" t="str">
            <v>UN</v>
          </cell>
        </row>
        <row r="458">
          <cell r="A458">
            <v>11455</v>
          </cell>
          <cell r="B458" t="str">
            <v>SINAPI</v>
          </cell>
          <cell r="C458" t="str">
            <v>FERROLHO COM FECHO / TRINCO REDONDO, EM ACO GALVANIZADO / ZINCADO, DE SOBREPOR, COM COMPRIMENTO DE 8" E ESPESSURA MINIMA DA CHAPA DE 1,50 MM</v>
          </cell>
          <cell r="D458">
            <v>13.23</v>
          </cell>
          <cell r="E458" t="str">
            <v>UN</v>
          </cell>
        </row>
        <row r="459">
          <cell r="A459">
            <v>40271</v>
          </cell>
          <cell r="B459" t="str">
            <v>SINAPI</v>
          </cell>
          <cell r="C459" t="str">
            <v>LOCACAO DE APRUMADOR METALICO DE PILAR, COM ALTURA E ANGULO REGULAVEIS, EXTENSAO DE *1,50* A *2,80* M</v>
          </cell>
          <cell r="D459">
            <v>4.22</v>
          </cell>
          <cell r="E459" t="str">
            <v>MES</v>
          </cell>
        </row>
        <row r="460">
          <cell r="A460">
            <v>5104</v>
          </cell>
          <cell r="B460" t="str">
            <v>SINAPI</v>
          </cell>
          <cell r="C460" t="str">
            <v>REBITE DE ALUMINIO VAZADO DE REPUXO, 3,2 X 8 MM (1KG = 1025 UNIDADES)</v>
          </cell>
          <cell r="D460">
            <v>62</v>
          </cell>
          <cell r="E460" t="str">
            <v>KG</v>
          </cell>
        </row>
        <row r="461">
          <cell r="A461">
            <v>20254</v>
          </cell>
          <cell r="B461" t="str">
            <v>SINAPI</v>
          </cell>
          <cell r="C461" t="str">
            <v>CAIXA DE PASSAGEM METALICA, DE SOBREPOR, COM TAMPA APARAFUSADA, DIMENSOES 15 X 15 X *10* CM</v>
          </cell>
          <cell r="D461">
            <v>20.46</v>
          </cell>
          <cell r="E461" t="str">
            <v>UN</v>
          </cell>
        </row>
        <row r="462">
          <cell r="A462">
            <v>4096</v>
          </cell>
          <cell r="B462" t="str">
            <v>SINAPI</v>
          </cell>
          <cell r="C462" t="str">
            <v>MOTORISTA OPERADOR DE CAMINHAO COM MUNCK</v>
          </cell>
          <cell r="D462">
            <v>17.649999999999999</v>
          </cell>
          <cell r="E462" t="str">
            <v>H</v>
          </cell>
        </row>
        <row r="463">
          <cell r="A463">
            <v>3659</v>
          </cell>
          <cell r="B463" t="str">
            <v>SINAPI</v>
          </cell>
          <cell r="C463" t="str">
            <v>JUNCAO SIMPLES, PVC, DN 100 X 50 MM, SERIE NORMAL PARA ESGOTO PREDIAL</v>
          </cell>
          <cell r="D463">
            <v>14.33</v>
          </cell>
          <cell r="E463" t="str">
            <v>UN</v>
          </cell>
        </row>
        <row r="464">
          <cell r="A464">
            <v>13348</v>
          </cell>
          <cell r="B464" t="str">
            <v>SINAPI</v>
          </cell>
          <cell r="C464" t="str">
            <v>ARRUELA  EM ACO GALVANIZADO, DIAMETRO EXTERNO = 35MM, ESPESSURA = 3MM, DIAMETRO DO FURO= 18MM</v>
          </cell>
          <cell r="D464">
            <v>1.03</v>
          </cell>
          <cell r="E464" t="str">
            <v>UN</v>
          </cell>
        </row>
        <row r="465">
          <cell r="A465">
            <v>2637</v>
          </cell>
          <cell r="B465" t="str">
            <v>SINAPI</v>
          </cell>
          <cell r="C465" t="str">
            <v>LUVA PARA ELETRODUTO, EM ACO GALVANIZADO ELETROLITICO, DIAMETRO DE 20 MM (3/4")</v>
          </cell>
          <cell r="D465">
            <v>1.83</v>
          </cell>
          <cell r="E465" t="str">
            <v>UN</v>
          </cell>
        </row>
        <row r="466">
          <cell r="A466">
            <v>12895</v>
          </cell>
          <cell r="B466" t="str">
            <v>SINAPI</v>
          </cell>
          <cell r="C466" t="str">
            <v>CAPACETE DE SEGURANCA ABA FRONTAL COM SUSPENSAO DE POLIETILENO, SEM JUGULAR (CLASSE B)</v>
          </cell>
          <cell r="D466">
            <v>12.5</v>
          </cell>
          <cell r="E466" t="str">
            <v>UN</v>
          </cell>
        </row>
        <row r="467">
          <cell r="A467">
            <v>41991</v>
          </cell>
          <cell r="B467" t="str">
            <v>SINAPI</v>
          </cell>
          <cell r="C467" t="str">
            <v>COMPRESSOR DE AR, VAZAO DE 10 PCM, RESERVATORIO 100 L, PRESSAO DE TRABALHO ENTRE 6,9 E 9,7 BAR,  POTENCIA 2 HP, TENSAO 110/220 V (COLETADO CAIXA)</v>
          </cell>
          <cell r="D467">
            <v>2736.62</v>
          </cell>
          <cell r="E467" t="str">
            <v>UN</v>
          </cell>
        </row>
        <row r="468">
          <cell r="A468">
            <v>39996</v>
          </cell>
          <cell r="B468" t="str">
            <v>SINAPI</v>
          </cell>
          <cell r="C468" t="str">
            <v>VERGALHAO ZINCADO ROSCA TOTAL, 1/4 " (6,3 MM)</v>
          </cell>
          <cell r="D468">
            <v>4.12</v>
          </cell>
          <cell r="E468" t="str">
            <v>M</v>
          </cell>
        </row>
        <row r="469">
          <cell r="A469">
            <v>404</v>
          </cell>
          <cell r="B469" t="str">
            <v>SINAPI</v>
          </cell>
          <cell r="C469" t="str">
            <v>FITA ISOLANTE DE BORRACHA AUTOFUSAO, USO ATE 69 KV (ALTA TENSAO)</v>
          </cell>
          <cell r="D469">
            <v>1.53</v>
          </cell>
          <cell r="E469" t="str">
            <v>M</v>
          </cell>
        </row>
        <row r="470">
          <cell r="A470">
            <v>12295</v>
          </cell>
          <cell r="B470" t="str">
            <v>SINAPI</v>
          </cell>
          <cell r="C470" t="str">
            <v>SOQUETE DE BAQUELITE BASE E27, PARA LAMPADAS</v>
          </cell>
          <cell r="D470">
            <v>2.2999999999999998</v>
          </cell>
          <cell r="E470" t="str">
            <v>UN</v>
          </cell>
        </row>
        <row r="471">
          <cell r="A471">
            <v>3363</v>
          </cell>
          <cell r="B471" t="str">
            <v>SINAPI</v>
          </cell>
          <cell r="C471" t="str">
            <v>GUINDAUTO HIDRAULICO, CAPACIDADE MAXIMA DE CARGA 6200 KG, MOMENTO MAXIMO DE CARGA 11,7 TM , ALCANCE MAXIMO HORIZONTAL  9,70 M, PARA MONTAGEM SOBRE CHASSI DE CAMINHAO PBT MINIMO 13000 KG (INCLUI MONTAGEM, NAO INCLUI CAMINHAO)</v>
          </cell>
          <cell r="D471">
            <v>91450</v>
          </cell>
          <cell r="E471" t="str">
            <v>UN</v>
          </cell>
        </row>
        <row r="472">
          <cell r="A472">
            <v>39997</v>
          </cell>
          <cell r="B472" t="str">
            <v>SINAPI</v>
          </cell>
          <cell r="C472" t="str">
            <v>PORCA ZINCADA, SEXTAVADA, DIAMETRO 1/4"</v>
          </cell>
          <cell r="D472">
            <v>0.15</v>
          </cell>
          <cell r="E472" t="str">
            <v>UN</v>
          </cell>
        </row>
        <row r="473">
          <cell r="A473">
            <v>3897</v>
          </cell>
          <cell r="B473" t="str">
            <v>SINAPI</v>
          </cell>
          <cell r="C473" t="str">
            <v>LUVA SIMPLES, PVC, SOLDAVEL, DN 40 MM, SERIE NORMAL, PARA ESGOTO PREDIAL</v>
          </cell>
          <cell r="D473">
            <v>1.17</v>
          </cell>
          <cell r="E473" t="str">
            <v>UN</v>
          </cell>
        </row>
        <row r="474">
          <cell r="A474">
            <v>3906</v>
          </cell>
          <cell r="B474" t="str">
            <v>SINAPI</v>
          </cell>
          <cell r="C474" t="str">
            <v>LUVA SOLDAVEL COM ROSCA, PVC, 25 MM X 3/4", PARA AGUA FRIA PREDIAL</v>
          </cell>
          <cell r="D474">
            <v>1.63</v>
          </cell>
          <cell r="E474" t="str">
            <v>UN</v>
          </cell>
        </row>
        <row r="475">
          <cell r="A475">
            <v>11055</v>
          </cell>
          <cell r="B475" t="str">
            <v>SINAPI</v>
          </cell>
          <cell r="C475" t="str">
            <v>PARAFUSO ROSCA SOBERBA ZINCADO CABECA CHATA FENDA SIMPLES 3,5 X 25 MM (1 ")</v>
          </cell>
          <cell r="D475">
            <v>0.04</v>
          </cell>
          <cell r="E475" t="str">
            <v>UN</v>
          </cell>
        </row>
        <row r="476">
          <cell r="A476">
            <v>12894</v>
          </cell>
          <cell r="B476" t="str">
            <v>SINAPI</v>
          </cell>
          <cell r="C476" t="str">
            <v>CAPA PARA CHUVA EM PVC COM FORRO DE POLIESTER, COM CAPUZ (AMARELA OU AZUL)</v>
          </cell>
          <cell r="D476">
            <v>16.25</v>
          </cell>
          <cell r="E476" t="str">
            <v>UN</v>
          </cell>
        </row>
        <row r="477">
          <cell r="A477">
            <v>5067</v>
          </cell>
          <cell r="B477" t="str">
            <v>SINAPI</v>
          </cell>
          <cell r="C477" t="str">
            <v>PREGO DE ACO POLIDO COM CABECA 16 X 24 (2 1/4 X 12)</v>
          </cell>
          <cell r="D477">
            <v>19.78</v>
          </cell>
          <cell r="E477" t="str">
            <v>KG</v>
          </cell>
        </row>
        <row r="478">
          <cell r="A478">
            <v>1879</v>
          </cell>
          <cell r="B478" t="str">
            <v>SINAPI</v>
          </cell>
          <cell r="C478" t="str">
            <v>CURVA 90 GRAUS, LONGA, DE PVC RIGIDO ROSCAVEL, DE 3/4", PARA ELETRODUTO</v>
          </cell>
          <cell r="D478">
            <v>2.64</v>
          </cell>
          <cell r="E478" t="str">
            <v>UN</v>
          </cell>
        </row>
        <row r="479">
          <cell r="A479">
            <v>13458</v>
          </cell>
          <cell r="B479" t="str">
            <v>SINAPI</v>
          </cell>
          <cell r="C479" t="str">
            <v>COMPACTADOR DE SOLOS DE PERCURSAO (SOQUETE) COM MOTOR A GASOLINA 4 TEMPOS DE 4 HP (4 CV)</v>
          </cell>
          <cell r="D479">
            <v>12880.76</v>
          </cell>
          <cell r="E479" t="str">
            <v>UN</v>
          </cell>
        </row>
        <row r="480">
          <cell r="A480">
            <v>20085</v>
          </cell>
          <cell r="B480" t="str">
            <v>SINAPI</v>
          </cell>
          <cell r="C480" t="str">
            <v>ANEL BORRACHA, DN 50 MM, PARA TUBO SERIE REFORCADA ESGOTO PREDIAL</v>
          </cell>
          <cell r="D480">
            <v>1.46</v>
          </cell>
          <cell r="E480" t="str">
            <v>UN</v>
          </cell>
        </row>
        <row r="481">
          <cell r="A481">
            <v>5069</v>
          </cell>
          <cell r="B481" t="str">
            <v>SINAPI</v>
          </cell>
          <cell r="C481" t="str">
            <v>PREGO DE ACO POLIDO COM CABECA 17 X 27 (2 1/2 X 11)</v>
          </cell>
          <cell r="D481">
            <v>18.920000000000002</v>
          </cell>
          <cell r="E481" t="str">
            <v>KG</v>
          </cell>
        </row>
        <row r="482">
          <cell r="A482">
            <v>37544</v>
          </cell>
          <cell r="B482" t="str">
            <v>SINAPI</v>
          </cell>
          <cell r="C482" t="str">
            <v>MISTURADOR DE ARGAMASSA, EIXO HORIZONTAL, CAPACIDADE DE MISTURA 300 KG, MOTOR ELETRICO TRIFASICO 220/380 V, POTENCIA 5 CV</v>
          </cell>
          <cell r="D482">
            <v>14180.09</v>
          </cell>
          <cell r="E482" t="str">
            <v>UN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12"/>
  <sheetViews>
    <sheetView tabSelected="1" view="pageBreakPreview" topLeftCell="A4" zoomScale="80" zoomScaleNormal="100" zoomScaleSheetLayoutView="80" workbookViewId="0">
      <selection activeCell="N21" sqref="N21"/>
    </sheetView>
  </sheetViews>
  <sheetFormatPr defaultRowHeight="12.75"/>
  <cols>
    <col min="1" max="1" width="9.33203125" style="47" customWidth="1"/>
    <col min="2" max="2" width="14" style="47" customWidth="1"/>
    <col min="3" max="3" width="62.83203125" style="47" customWidth="1"/>
    <col min="4" max="4" width="12.6640625" style="47" customWidth="1"/>
    <col min="5" max="5" width="9.33203125" style="47" customWidth="1"/>
    <col min="6" max="6" width="12.6640625" style="47" customWidth="1"/>
    <col min="7" max="7" width="14" style="47" customWidth="1"/>
    <col min="8" max="9" width="12.6640625" style="49" customWidth="1"/>
    <col min="10" max="10" width="20.83203125" style="49" bestFit="1" customWidth="1"/>
  </cols>
  <sheetData>
    <row r="4" spans="1:10">
      <c r="A4" s="162" t="s">
        <v>949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1.65" customHeight="1">
      <c r="A5" s="50" t="s">
        <v>24</v>
      </c>
      <c r="B5" s="51" t="s">
        <v>110</v>
      </c>
      <c r="C5" s="52" t="s">
        <v>111</v>
      </c>
      <c r="D5" s="51" t="s">
        <v>112</v>
      </c>
      <c r="E5" s="50" t="s">
        <v>113</v>
      </c>
      <c r="F5" s="53" t="s">
        <v>114</v>
      </c>
      <c r="G5" s="88" t="s">
        <v>0</v>
      </c>
      <c r="H5" s="89" t="s">
        <v>2</v>
      </c>
      <c r="I5" s="90" t="s">
        <v>1</v>
      </c>
      <c r="J5" s="54" t="s">
        <v>694</v>
      </c>
    </row>
    <row r="6" spans="1:10" ht="19.149999999999999" customHeight="1">
      <c r="A6" s="55">
        <v>1</v>
      </c>
      <c r="B6" s="155" t="s">
        <v>695</v>
      </c>
      <c r="C6" s="156"/>
      <c r="D6" s="156"/>
      <c r="E6" s="156"/>
      <c r="F6" s="156"/>
      <c r="G6" s="156"/>
      <c r="H6" s="156"/>
      <c r="I6" s="157"/>
      <c r="J6" s="45">
        <f>SUM(J7:J17)</f>
        <v>111672.38</v>
      </c>
    </row>
    <row r="7" spans="1:10" ht="14.65" customHeight="1">
      <c r="A7" s="56" t="s">
        <v>115</v>
      </c>
      <c r="B7" s="57" t="s">
        <v>116</v>
      </c>
      <c r="C7" s="56" t="s">
        <v>117</v>
      </c>
      <c r="D7" s="57" t="s">
        <v>116</v>
      </c>
      <c r="E7" s="58" t="s">
        <v>118</v>
      </c>
      <c r="F7" s="59">
        <v>1</v>
      </c>
      <c r="G7" s="59">
        <f t="shared" ref="G7:G17" si="0">VLOOKUP(B7,COMPNORMAL,2,FALSE)</f>
        <v>233.94</v>
      </c>
      <c r="H7" s="60">
        <f t="shared" ref="H7" si="1">TRUNC(G7*BDI,4)</f>
        <v>52.075000000000003</v>
      </c>
      <c r="I7" s="60">
        <f t="shared" ref="I7" si="2">TRUNC(G7*(1+BDI),2)</f>
        <v>286.01</v>
      </c>
      <c r="J7" s="60">
        <f>ROUND(I7*F7,2)</f>
        <v>286.01</v>
      </c>
    </row>
    <row r="8" spans="1:10" ht="14.65" customHeight="1">
      <c r="A8" s="56" t="s">
        <v>119</v>
      </c>
      <c r="B8" s="61">
        <v>98458</v>
      </c>
      <c r="C8" s="56" t="s">
        <v>120</v>
      </c>
      <c r="D8" s="57" t="s">
        <v>121</v>
      </c>
      <c r="E8" s="58" t="s">
        <v>122</v>
      </c>
      <c r="F8" s="59">
        <v>440.68</v>
      </c>
      <c r="G8" s="59">
        <f t="shared" si="0"/>
        <v>71.22</v>
      </c>
      <c r="H8" s="60">
        <f>TRUNC(G8*BDI,4)</f>
        <v>15.8535</v>
      </c>
      <c r="I8" s="60">
        <f t="shared" ref="I8:I17" si="3">TRUNC(G8*(1+BDI),2)</f>
        <v>87.07</v>
      </c>
      <c r="J8" s="60">
        <f t="shared" ref="J8:J17" si="4">ROUND(I8*F8,2)</f>
        <v>38370.01</v>
      </c>
    </row>
    <row r="9" spans="1:10" ht="25.9" customHeight="1">
      <c r="A9" s="56" t="s">
        <v>123</v>
      </c>
      <c r="B9" s="61">
        <v>99059</v>
      </c>
      <c r="C9" s="56" t="s">
        <v>124</v>
      </c>
      <c r="D9" s="57" t="s">
        <v>121</v>
      </c>
      <c r="E9" s="58" t="s">
        <v>125</v>
      </c>
      <c r="F9" s="62">
        <v>199.74</v>
      </c>
      <c r="G9" s="59">
        <f t="shared" si="0"/>
        <v>35.020000000000003</v>
      </c>
      <c r="H9" s="60">
        <f t="shared" ref="H9:H17" si="5">TRUNC(G9*BDI,4)</f>
        <v>7.7953999999999999</v>
      </c>
      <c r="I9" s="60">
        <f t="shared" si="3"/>
        <v>42.81</v>
      </c>
      <c r="J9" s="60">
        <f t="shared" si="4"/>
        <v>8550.8700000000008</v>
      </c>
    </row>
    <row r="10" spans="1:10" ht="19.149999999999999" customHeight="1">
      <c r="A10" s="56" t="s">
        <v>126</v>
      </c>
      <c r="B10" s="61">
        <v>93208</v>
      </c>
      <c r="C10" s="48" t="s">
        <v>754</v>
      </c>
      <c r="D10" s="57" t="s">
        <v>121</v>
      </c>
      <c r="E10" s="58" t="s">
        <v>122</v>
      </c>
      <c r="F10" s="59">
        <v>30</v>
      </c>
      <c r="G10" s="59">
        <f t="shared" si="0"/>
        <v>563.43999999999994</v>
      </c>
      <c r="H10" s="60">
        <f t="shared" si="5"/>
        <v>125.4217</v>
      </c>
      <c r="I10" s="60">
        <f t="shared" si="3"/>
        <v>688.86</v>
      </c>
      <c r="J10" s="60">
        <f t="shared" si="4"/>
        <v>20665.8</v>
      </c>
    </row>
    <row r="11" spans="1:10" ht="25.9" customHeight="1">
      <c r="A11" s="56" t="s">
        <v>127</v>
      </c>
      <c r="B11" s="61">
        <v>93210</v>
      </c>
      <c r="C11" s="56" t="s">
        <v>128</v>
      </c>
      <c r="D11" s="57" t="s">
        <v>121</v>
      </c>
      <c r="E11" s="58" t="s">
        <v>122</v>
      </c>
      <c r="F11" s="62">
        <v>18</v>
      </c>
      <c r="G11" s="59">
        <f t="shared" si="0"/>
        <v>460.02000000000004</v>
      </c>
      <c r="H11" s="60">
        <f t="shared" si="5"/>
        <v>102.4004</v>
      </c>
      <c r="I11" s="60">
        <f t="shared" si="3"/>
        <v>562.41999999999996</v>
      </c>
      <c r="J11" s="60">
        <f t="shared" si="4"/>
        <v>10123.56</v>
      </c>
    </row>
    <row r="12" spans="1:10" ht="25.9" customHeight="1">
      <c r="A12" s="56" t="s">
        <v>129</v>
      </c>
      <c r="B12" s="61">
        <v>93212</v>
      </c>
      <c r="C12" s="56" t="s">
        <v>130</v>
      </c>
      <c r="D12" s="57" t="s">
        <v>121</v>
      </c>
      <c r="E12" s="58" t="s">
        <v>122</v>
      </c>
      <c r="F12" s="62">
        <v>18</v>
      </c>
      <c r="G12" s="59">
        <f t="shared" si="0"/>
        <v>625.81999999999994</v>
      </c>
      <c r="H12" s="60">
        <f t="shared" si="5"/>
        <v>139.3075</v>
      </c>
      <c r="I12" s="60">
        <f t="shared" si="3"/>
        <v>765.12</v>
      </c>
      <c r="J12" s="60">
        <f t="shared" si="4"/>
        <v>13772.16</v>
      </c>
    </row>
    <row r="13" spans="1:10" ht="25.9" customHeight="1">
      <c r="A13" s="56" t="s">
        <v>131</v>
      </c>
      <c r="B13" s="61">
        <v>93207</v>
      </c>
      <c r="C13" s="56" t="s">
        <v>132</v>
      </c>
      <c r="D13" s="57" t="s">
        <v>121</v>
      </c>
      <c r="E13" s="58" t="s">
        <v>122</v>
      </c>
      <c r="F13" s="62">
        <v>15</v>
      </c>
      <c r="G13" s="59">
        <f t="shared" si="0"/>
        <v>690.2299999999999</v>
      </c>
      <c r="H13" s="60">
        <f t="shared" si="5"/>
        <v>153.64510000000001</v>
      </c>
      <c r="I13" s="60">
        <f t="shared" si="3"/>
        <v>843.87</v>
      </c>
      <c r="J13" s="60">
        <f t="shared" si="4"/>
        <v>12658.05</v>
      </c>
    </row>
    <row r="14" spans="1:10" ht="14.65" customHeight="1">
      <c r="A14" s="56" t="s">
        <v>133</v>
      </c>
      <c r="B14" s="57" t="s">
        <v>134</v>
      </c>
      <c r="C14" s="56" t="s">
        <v>135</v>
      </c>
      <c r="D14" s="57" t="s">
        <v>136</v>
      </c>
      <c r="E14" s="58" t="s">
        <v>137</v>
      </c>
      <c r="F14" s="59">
        <v>3.6</v>
      </c>
      <c r="G14" s="59">
        <f t="shared" si="0"/>
        <v>280.53999999999996</v>
      </c>
      <c r="H14" s="60">
        <f t="shared" si="5"/>
        <v>62.4482</v>
      </c>
      <c r="I14" s="60">
        <f t="shared" si="3"/>
        <v>342.98</v>
      </c>
      <c r="J14" s="60">
        <f t="shared" si="4"/>
        <v>1234.73</v>
      </c>
    </row>
    <row r="15" spans="1:10" ht="14.65" customHeight="1">
      <c r="A15" s="56" t="s">
        <v>138</v>
      </c>
      <c r="B15" s="63">
        <v>12205</v>
      </c>
      <c r="C15" s="56" t="s">
        <v>139</v>
      </c>
      <c r="D15" s="57" t="s">
        <v>140</v>
      </c>
      <c r="E15" s="58" t="s">
        <v>118</v>
      </c>
      <c r="F15" s="59">
        <v>1</v>
      </c>
      <c r="G15" s="59">
        <f t="shared" si="0"/>
        <v>952.5200000000001</v>
      </c>
      <c r="H15" s="60">
        <f t="shared" si="5"/>
        <v>212.0309</v>
      </c>
      <c r="I15" s="60">
        <f t="shared" si="3"/>
        <v>1164.55</v>
      </c>
      <c r="J15" s="60">
        <f t="shared" si="4"/>
        <v>1164.55</v>
      </c>
    </row>
    <row r="16" spans="1:10" ht="14.65" customHeight="1">
      <c r="A16" s="56" t="s">
        <v>141</v>
      </c>
      <c r="B16" s="63">
        <v>12075</v>
      </c>
      <c r="C16" s="56" t="s">
        <v>142</v>
      </c>
      <c r="D16" s="57" t="s">
        <v>140</v>
      </c>
      <c r="E16" s="58" t="s">
        <v>143</v>
      </c>
      <c r="F16" s="59">
        <v>1</v>
      </c>
      <c r="G16" s="59">
        <f t="shared" si="0"/>
        <v>3105.3900000000008</v>
      </c>
      <c r="H16" s="60">
        <f t="shared" si="5"/>
        <v>691.25980000000004</v>
      </c>
      <c r="I16" s="60">
        <f t="shared" si="3"/>
        <v>3796.64</v>
      </c>
      <c r="J16" s="60">
        <f t="shared" si="4"/>
        <v>3796.64</v>
      </c>
    </row>
    <row r="17" spans="1:10" ht="25.9" customHeight="1">
      <c r="A17" s="56" t="s">
        <v>144</v>
      </c>
      <c r="B17" s="64">
        <v>98525</v>
      </c>
      <c r="C17" s="48" t="s">
        <v>755</v>
      </c>
      <c r="D17" s="57" t="s">
        <v>121</v>
      </c>
      <c r="E17" s="58" t="s">
        <v>122</v>
      </c>
      <c r="F17" s="65">
        <v>3000</v>
      </c>
      <c r="G17" s="59">
        <f t="shared" si="0"/>
        <v>0.28999999999999998</v>
      </c>
      <c r="H17" s="60">
        <f t="shared" si="5"/>
        <v>6.4500000000000002E-2</v>
      </c>
      <c r="I17" s="60">
        <f t="shared" si="3"/>
        <v>0.35</v>
      </c>
      <c r="J17" s="60">
        <f t="shared" si="4"/>
        <v>1050</v>
      </c>
    </row>
    <row r="18" spans="1:10" ht="19.149999999999999" customHeight="1">
      <c r="A18" s="55">
        <v>2</v>
      </c>
      <c r="B18" s="155" t="s">
        <v>696</v>
      </c>
      <c r="C18" s="156"/>
      <c r="D18" s="156"/>
      <c r="E18" s="156"/>
      <c r="F18" s="156"/>
      <c r="G18" s="156"/>
      <c r="H18" s="156"/>
      <c r="I18" s="157"/>
      <c r="J18" s="45">
        <f>SUM(J19:J22)</f>
        <v>266253.59999999998</v>
      </c>
    </row>
    <row r="19" spans="1:10" ht="17.25" customHeight="1">
      <c r="A19" s="56" t="s">
        <v>145</v>
      </c>
      <c r="B19" s="61">
        <v>90777</v>
      </c>
      <c r="C19" s="56" t="s">
        <v>146</v>
      </c>
      <c r="D19" s="57" t="s">
        <v>121</v>
      </c>
      <c r="E19" s="58" t="s">
        <v>147</v>
      </c>
      <c r="F19" s="59">
        <v>528</v>
      </c>
      <c r="G19" s="59">
        <f>VLOOKUP(B19,COMPNORMAL,2,FALSE)</f>
        <v>79.910000000000011</v>
      </c>
      <c r="H19" s="60">
        <f t="shared" ref="H19:H22" si="6">TRUNC(G19*BDI,4)</f>
        <v>17.7879</v>
      </c>
      <c r="I19" s="60">
        <f t="shared" ref="I19:I22" si="7">TRUNC(G19*(1+BDI),2)</f>
        <v>97.69</v>
      </c>
      <c r="J19" s="60">
        <f t="shared" ref="J19:J22" si="8">ROUND(I19*F19,2)</f>
        <v>51580.32</v>
      </c>
    </row>
    <row r="20" spans="1:10" ht="14.65" customHeight="1">
      <c r="A20" s="56" t="s">
        <v>148</v>
      </c>
      <c r="B20" s="61">
        <v>90780</v>
      </c>
      <c r="C20" s="56" t="s">
        <v>149</v>
      </c>
      <c r="D20" s="57" t="s">
        <v>121</v>
      </c>
      <c r="E20" s="58" t="s">
        <v>147</v>
      </c>
      <c r="F20" s="66">
        <v>2112</v>
      </c>
      <c r="G20" s="59">
        <f>VLOOKUP(B20,COMPNORMAL,2,FALSE)</f>
        <v>32.74</v>
      </c>
      <c r="H20" s="60">
        <f t="shared" si="6"/>
        <v>7.2878999999999996</v>
      </c>
      <c r="I20" s="60">
        <f t="shared" si="7"/>
        <v>40.020000000000003</v>
      </c>
      <c r="J20" s="60">
        <f t="shared" si="8"/>
        <v>84522.240000000005</v>
      </c>
    </row>
    <row r="21" spans="1:10" ht="14.65" customHeight="1">
      <c r="A21" s="56" t="s">
        <v>150</v>
      </c>
      <c r="B21" s="61">
        <v>90766</v>
      </c>
      <c r="C21" s="56" t="s">
        <v>151</v>
      </c>
      <c r="D21" s="57" t="s">
        <v>121</v>
      </c>
      <c r="E21" s="58" t="s">
        <v>147</v>
      </c>
      <c r="F21" s="66">
        <v>2112</v>
      </c>
      <c r="G21" s="59">
        <f>VLOOKUP(B21,COMPNORMAL,2,FALSE)</f>
        <v>14.17</v>
      </c>
      <c r="H21" s="60">
        <f t="shared" si="6"/>
        <v>3.1541999999999999</v>
      </c>
      <c r="I21" s="60">
        <f t="shared" si="7"/>
        <v>17.32</v>
      </c>
      <c r="J21" s="60">
        <f t="shared" si="8"/>
        <v>36579.839999999997</v>
      </c>
    </row>
    <row r="22" spans="1:10" ht="14.65" customHeight="1">
      <c r="A22" s="56" t="s">
        <v>152</v>
      </c>
      <c r="B22" s="61">
        <v>88326</v>
      </c>
      <c r="C22" s="56" t="s">
        <v>153</v>
      </c>
      <c r="D22" s="57" t="s">
        <v>121</v>
      </c>
      <c r="E22" s="58" t="s">
        <v>147</v>
      </c>
      <c r="F22" s="66">
        <v>4320</v>
      </c>
      <c r="G22" s="59">
        <f>VLOOKUP(B22,COMPNORMAL,2,FALSE)</f>
        <v>17.72</v>
      </c>
      <c r="H22" s="60">
        <f t="shared" si="6"/>
        <v>3.9443999999999999</v>
      </c>
      <c r="I22" s="60">
        <f t="shared" si="7"/>
        <v>21.66</v>
      </c>
      <c r="J22" s="60">
        <f t="shared" si="8"/>
        <v>93571.199999999997</v>
      </c>
    </row>
    <row r="23" spans="1:10" ht="19.149999999999999" customHeight="1">
      <c r="A23" s="55">
        <v>3</v>
      </c>
      <c r="B23" s="155" t="s">
        <v>697</v>
      </c>
      <c r="C23" s="156"/>
      <c r="D23" s="156"/>
      <c r="E23" s="156"/>
      <c r="F23" s="156"/>
      <c r="G23" s="156"/>
      <c r="H23" s="156"/>
      <c r="I23" s="157"/>
      <c r="J23" s="45">
        <f>SUM(J24:J26)</f>
        <v>16451.259999999998</v>
      </c>
    </row>
    <row r="24" spans="1:10" ht="19.149999999999999" customHeight="1">
      <c r="A24" s="56" t="s">
        <v>154</v>
      </c>
      <c r="B24" s="61">
        <v>93358</v>
      </c>
      <c r="C24" s="48" t="s">
        <v>756</v>
      </c>
      <c r="D24" s="57" t="s">
        <v>121</v>
      </c>
      <c r="E24" s="58" t="s">
        <v>155</v>
      </c>
      <c r="F24" s="59">
        <v>44</v>
      </c>
      <c r="G24" s="59">
        <f>VLOOKUP(B24,COMPNORMAL,2,FALSE)</f>
        <v>52.16</v>
      </c>
      <c r="H24" s="60">
        <f t="shared" ref="H24:H26" si="9">TRUNC(G24*BDI,4)</f>
        <v>11.610799999999999</v>
      </c>
      <c r="I24" s="60">
        <f t="shared" ref="I24:I26" si="10">TRUNC(G24*(1+BDI),2)</f>
        <v>63.77</v>
      </c>
      <c r="J24" s="60">
        <f t="shared" ref="J24:J26" si="11">ROUND(I24*F24,2)</f>
        <v>2805.88</v>
      </c>
    </row>
    <row r="25" spans="1:10" ht="19.149999999999999" customHeight="1">
      <c r="A25" s="56" t="s">
        <v>156</v>
      </c>
      <c r="B25" s="61">
        <v>93382</v>
      </c>
      <c r="C25" s="48" t="s">
        <v>757</v>
      </c>
      <c r="D25" s="57" t="s">
        <v>121</v>
      </c>
      <c r="E25" s="58" t="s">
        <v>155</v>
      </c>
      <c r="F25" s="59">
        <v>5.2</v>
      </c>
      <c r="G25" s="59">
        <f>VLOOKUP(B25,COMPNORMAL,2,FALSE)</f>
        <v>23.44</v>
      </c>
      <c r="H25" s="60">
        <f t="shared" si="9"/>
        <v>5.2176999999999998</v>
      </c>
      <c r="I25" s="60">
        <f t="shared" si="10"/>
        <v>28.65</v>
      </c>
      <c r="J25" s="60">
        <f t="shared" si="11"/>
        <v>148.97999999999999</v>
      </c>
    </row>
    <row r="26" spans="1:10" ht="17.25" customHeight="1">
      <c r="A26" s="56" t="s">
        <v>157</v>
      </c>
      <c r="B26" s="57" t="s">
        <v>158</v>
      </c>
      <c r="C26" s="56" t="s">
        <v>159</v>
      </c>
      <c r="D26" s="57" t="s">
        <v>136</v>
      </c>
      <c r="E26" s="58" t="s">
        <v>160</v>
      </c>
      <c r="F26" s="59">
        <v>230</v>
      </c>
      <c r="G26" s="59">
        <f>VLOOKUP(B26,COMPNORMAL,2,FALSE)</f>
        <v>48</v>
      </c>
      <c r="H26" s="60">
        <f t="shared" si="9"/>
        <v>10.684799999999999</v>
      </c>
      <c r="I26" s="60">
        <f t="shared" si="10"/>
        <v>58.68</v>
      </c>
      <c r="J26" s="60">
        <f t="shared" si="11"/>
        <v>13496.4</v>
      </c>
    </row>
    <row r="27" spans="1:10" ht="19.149999999999999" customHeight="1">
      <c r="A27" s="55">
        <v>4</v>
      </c>
      <c r="B27" s="155" t="s">
        <v>698</v>
      </c>
      <c r="C27" s="156"/>
      <c r="D27" s="156"/>
      <c r="E27" s="156"/>
      <c r="F27" s="156"/>
      <c r="G27" s="156"/>
      <c r="H27" s="156"/>
      <c r="I27" s="157"/>
      <c r="J27" s="45">
        <f>SUM(J28:J32)</f>
        <v>53148.19</v>
      </c>
    </row>
    <row r="28" spans="1:10" ht="25.9" customHeight="1">
      <c r="A28" s="56" t="s">
        <v>161</v>
      </c>
      <c r="B28" s="57" t="s">
        <v>162</v>
      </c>
      <c r="C28" s="56" t="s">
        <v>163</v>
      </c>
      <c r="D28" s="57" t="s">
        <v>136</v>
      </c>
      <c r="E28" s="58" t="s">
        <v>137</v>
      </c>
      <c r="F28" s="62">
        <v>385.8</v>
      </c>
      <c r="G28" s="59">
        <f>VLOOKUP(B28,COMPNORMAL,2,FALSE)</f>
        <v>18.999999999999996</v>
      </c>
      <c r="H28" s="60">
        <f t="shared" ref="H28:H32" si="12">TRUNC(G28*BDI,4)</f>
        <v>4.2294</v>
      </c>
      <c r="I28" s="60">
        <f t="shared" ref="I28:I32" si="13">TRUNC(G28*(1+BDI),2)</f>
        <v>23.22</v>
      </c>
      <c r="J28" s="60">
        <f t="shared" ref="J28:J32" si="14">ROUND(I28*F28,2)</f>
        <v>8958.2800000000007</v>
      </c>
    </row>
    <row r="29" spans="1:10" ht="19.149999999999999" customHeight="1">
      <c r="A29" s="56" t="s">
        <v>164</v>
      </c>
      <c r="B29" s="57" t="s">
        <v>165</v>
      </c>
      <c r="C29" s="48" t="s">
        <v>758</v>
      </c>
      <c r="D29" s="57" t="s">
        <v>136</v>
      </c>
      <c r="E29" s="58" t="s">
        <v>137</v>
      </c>
      <c r="F29" s="59">
        <v>439.87</v>
      </c>
      <c r="G29" s="59">
        <f>VLOOKUP(B29,COMPNORMAL,2,FALSE)</f>
        <v>28.250000000000004</v>
      </c>
      <c r="H29" s="60">
        <f t="shared" si="12"/>
        <v>6.2884000000000002</v>
      </c>
      <c r="I29" s="60">
        <f t="shared" si="13"/>
        <v>34.53</v>
      </c>
      <c r="J29" s="60">
        <f t="shared" si="14"/>
        <v>15188.71</v>
      </c>
    </row>
    <row r="30" spans="1:10" ht="25.9" customHeight="1">
      <c r="A30" s="56" t="s">
        <v>166</v>
      </c>
      <c r="B30" s="61">
        <v>87624</v>
      </c>
      <c r="C30" s="56" t="s">
        <v>167</v>
      </c>
      <c r="D30" s="57" t="s">
        <v>121</v>
      </c>
      <c r="E30" s="58" t="s">
        <v>122</v>
      </c>
      <c r="F30" s="62">
        <v>150.93</v>
      </c>
      <c r="G30" s="59">
        <f>VLOOKUP(B30,COMPNORMAL,2,FALSE)</f>
        <v>53.539999999999992</v>
      </c>
      <c r="H30" s="60">
        <f t="shared" si="12"/>
        <v>11.917999999999999</v>
      </c>
      <c r="I30" s="60">
        <f t="shared" si="13"/>
        <v>65.45</v>
      </c>
      <c r="J30" s="60">
        <f t="shared" si="14"/>
        <v>9878.3700000000008</v>
      </c>
    </row>
    <row r="31" spans="1:10" ht="17.25" customHeight="1">
      <c r="A31" s="56" t="s">
        <v>168</v>
      </c>
      <c r="B31" s="61">
        <v>160045</v>
      </c>
      <c r="C31" s="56" t="s">
        <v>169</v>
      </c>
      <c r="D31" s="57" t="s">
        <v>140</v>
      </c>
      <c r="E31" s="58" t="s">
        <v>122</v>
      </c>
      <c r="F31" s="59">
        <v>150.93</v>
      </c>
      <c r="G31" s="59">
        <f>VLOOKUP(B31,COMPNORMAL,2,FALSE)</f>
        <v>78.56</v>
      </c>
      <c r="H31" s="60">
        <f t="shared" si="12"/>
        <v>17.487400000000001</v>
      </c>
      <c r="I31" s="60">
        <f t="shared" si="13"/>
        <v>96.04</v>
      </c>
      <c r="J31" s="60">
        <f t="shared" si="14"/>
        <v>14495.32</v>
      </c>
    </row>
    <row r="32" spans="1:10" ht="19.149999999999999" customHeight="1">
      <c r="A32" s="56" t="s">
        <v>170</v>
      </c>
      <c r="B32" s="61">
        <v>98563</v>
      </c>
      <c r="C32" s="48" t="s">
        <v>759</v>
      </c>
      <c r="D32" s="57" t="s">
        <v>121</v>
      </c>
      <c r="E32" s="58" t="s">
        <v>122</v>
      </c>
      <c r="F32" s="59">
        <v>150.93</v>
      </c>
      <c r="G32" s="59">
        <f>VLOOKUP(B32,COMPNORMAL,2,FALSE)</f>
        <v>25.08</v>
      </c>
      <c r="H32" s="60">
        <f t="shared" si="12"/>
        <v>5.5827999999999998</v>
      </c>
      <c r="I32" s="60">
        <f t="shared" si="13"/>
        <v>30.66</v>
      </c>
      <c r="J32" s="60">
        <f t="shared" si="14"/>
        <v>4627.51</v>
      </c>
    </row>
    <row r="33" spans="1:10" ht="19.149999999999999" customHeight="1">
      <c r="A33" s="55">
        <v>5</v>
      </c>
      <c r="B33" s="155" t="s">
        <v>699</v>
      </c>
      <c r="C33" s="156"/>
      <c r="D33" s="156"/>
      <c r="E33" s="156"/>
      <c r="F33" s="156"/>
      <c r="G33" s="156"/>
      <c r="H33" s="156"/>
      <c r="I33" s="157"/>
      <c r="J33" s="45">
        <f>SUM(J34:J45)</f>
        <v>210366.89</v>
      </c>
    </row>
    <row r="34" spans="1:10" ht="19.149999999999999" customHeight="1">
      <c r="A34" s="56" t="s">
        <v>171</v>
      </c>
      <c r="B34" s="61">
        <v>96523</v>
      </c>
      <c r="C34" s="48" t="s">
        <v>760</v>
      </c>
      <c r="D34" s="57" t="s">
        <v>121</v>
      </c>
      <c r="E34" s="58" t="s">
        <v>155</v>
      </c>
      <c r="F34" s="59">
        <v>28.05</v>
      </c>
      <c r="G34" s="59">
        <f t="shared" ref="G34:G45" si="15">VLOOKUP(B34,COMPNORMAL,2,FALSE)</f>
        <v>60.339999999999996</v>
      </c>
      <c r="H34" s="60">
        <f t="shared" ref="H34:H45" si="16">TRUNC(G34*BDI,4)</f>
        <v>13.4316</v>
      </c>
      <c r="I34" s="60">
        <f t="shared" ref="I34:I45" si="17">TRUNC(G34*(1+BDI),2)</f>
        <v>73.77</v>
      </c>
      <c r="J34" s="60">
        <f t="shared" ref="J34:J45" si="18">ROUND(I34*F34,2)</f>
        <v>2069.25</v>
      </c>
    </row>
    <row r="35" spans="1:10" ht="19.149999999999999" customHeight="1">
      <c r="A35" s="56" t="s">
        <v>172</v>
      </c>
      <c r="B35" s="61">
        <v>96527</v>
      </c>
      <c r="C35" s="48" t="s">
        <v>761</v>
      </c>
      <c r="D35" s="57" t="s">
        <v>121</v>
      </c>
      <c r="E35" s="58" t="s">
        <v>155</v>
      </c>
      <c r="F35" s="59">
        <v>29.62</v>
      </c>
      <c r="G35" s="59">
        <f t="shared" si="15"/>
        <v>79.209999999999994</v>
      </c>
      <c r="H35" s="60">
        <f t="shared" si="16"/>
        <v>17.632100000000001</v>
      </c>
      <c r="I35" s="60">
        <f t="shared" si="17"/>
        <v>96.84</v>
      </c>
      <c r="J35" s="60">
        <f t="shared" si="18"/>
        <v>2868.4</v>
      </c>
    </row>
    <row r="36" spans="1:10" ht="25.9" customHeight="1">
      <c r="A36" s="56" t="s">
        <v>173</v>
      </c>
      <c r="B36" s="61">
        <v>96539</v>
      </c>
      <c r="C36" s="48" t="s">
        <v>762</v>
      </c>
      <c r="D36" s="57" t="s">
        <v>121</v>
      </c>
      <c r="E36" s="58" t="s">
        <v>122</v>
      </c>
      <c r="F36" s="62">
        <v>206.4</v>
      </c>
      <c r="G36" s="59">
        <f t="shared" si="15"/>
        <v>84.71</v>
      </c>
      <c r="H36" s="60">
        <f t="shared" si="16"/>
        <v>18.856400000000001</v>
      </c>
      <c r="I36" s="60">
        <f t="shared" si="17"/>
        <v>103.56</v>
      </c>
      <c r="J36" s="60">
        <f t="shared" si="18"/>
        <v>21374.78</v>
      </c>
    </row>
    <row r="37" spans="1:10" ht="25.9" customHeight="1">
      <c r="A37" s="56" t="s">
        <v>174</v>
      </c>
      <c r="B37" s="61">
        <v>96537</v>
      </c>
      <c r="C37" s="48" t="s">
        <v>763</v>
      </c>
      <c r="D37" s="57" t="s">
        <v>121</v>
      </c>
      <c r="E37" s="58" t="s">
        <v>122</v>
      </c>
      <c r="F37" s="62">
        <v>155.05000000000001</v>
      </c>
      <c r="G37" s="59">
        <f t="shared" si="15"/>
        <v>115.57999999999997</v>
      </c>
      <c r="H37" s="60">
        <f t="shared" si="16"/>
        <v>25.728100000000001</v>
      </c>
      <c r="I37" s="60">
        <f t="shared" si="17"/>
        <v>141.30000000000001</v>
      </c>
      <c r="J37" s="60">
        <f t="shared" si="18"/>
        <v>21908.57</v>
      </c>
    </row>
    <row r="38" spans="1:10" ht="34.5" customHeight="1">
      <c r="A38" s="67" t="s">
        <v>175</v>
      </c>
      <c r="B38" s="64">
        <v>92777</v>
      </c>
      <c r="C38" s="56" t="s">
        <v>176</v>
      </c>
      <c r="D38" s="68" t="s">
        <v>121</v>
      </c>
      <c r="E38" s="69" t="s">
        <v>177</v>
      </c>
      <c r="F38" s="62">
        <v>540.9</v>
      </c>
      <c r="G38" s="59">
        <f t="shared" si="15"/>
        <v>13.600000000000001</v>
      </c>
      <c r="H38" s="60">
        <f t="shared" si="16"/>
        <v>3.0272999999999999</v>
      </c>
      <c r="I38" s="60">
        <f t="shared" si="17"/>
        <v>16.62</v>
      </c>
      <c r="J38" s="60">
        <f t="shared" si="18"/>
        <v>8989.76</v>
      </c>
    </row>
    <row r="39" spans="1:10" ht="34.5" customHeight="1">
      <c r="A39" s="67" t="s">
        <v>178</v>
      </c>
      <c r="B39" s="64">
        <v>92778</v>
      </c>
      <c r="C39" s="56" t="s">
        <v>179</v>
      </c>
      <c r="D39" s="68" t="s">
        <v>121</v>
      </c>
      <c r="E39" s="69" t="s">
        <v>177</v>
      </c>
      <c r="F39" s="62">
        <v>8.1999999999999993</v>
      </c>
      <c r="G39" s="59">
        <f t="shared" si="15"/>
        <v>13.04</v>
      </c>
      <c r="H39" s="60">
        <f t="shared" si="16"/>
        <v>2.9026999999999998</v>
      </c>
      <c r="I39" s="60">
        <f t="shared" si="17"/>
        <v>15.94</v>
      </c>
      <c r="J39" s="60">
        <f t="shared" si="18"/>
        <v>130.71</v>
      </c>
    </row>
    <row r="40" spans="1:10" ht="34.5" customHeight="1">
      <c r="A40" s="67" t="s">
        <v>180</v>
      </c>
      <c r="B40" s="64">
        <v>92775</v>
      </c>
      <c r="C40" s="56" t="s">
        <v>181</v>
      </c>
      <c r="D40" s="68" t="s">
        <v>121</v>
      </c>
      <c r="E40" s="69" t="s">
        <v>177</v>
      </c>
      <c r="F40" s="62">
        <v>768.7</v>
      </c>
      <c r="G40" s="59">
        <f t="shared" si="15"/>
        <v>18.12</v>
      </c>
      <c r="H40" s="60">
        <f t="shared" si="16"/>
        <v>4.0335000000000001</v>
      </c>
      <c r="I40" s="60">
        <f t="shared" si="17"/>
        <v>22.15</v>
      </c>
      <c r="J40" s="60">
        <f t="shared" si="18"/>
        <v>17026.71</v>
      </c>
    </row>
    <row r="41" spans="1:10" ht="19.149999999999999" customHeight="1">
      <c r="A41" s="56" t="s">
        <v>182</v>
      </c>
      <c r="B41" s="61">
        <v>92873</v>
      </c>
      <c r="C41" s="48" t="s">
        <v>764</v>
      </c>
      <c r="D41" s="57" t="s">
        <v>121</v>
      </c>
      <c r="E41" s="58" t="s">
        <v>155</v>
      </c>
      <c r="F41" s="59">
        <v>68.3</v>
      </c>
      <c r="G41" s="59">
        <f t="shared" si="15"/>
        <v>129.41</v>
      </c>
      <c r="H41" s="60">
        <f t="shared" si="16"/>
        <v>28.8066</v>
      </c>
      <c r="I41" s="60">
        <f t="shared" si="17"/>
        <v>158.21</v>
      </c>
      <c r="J41" s="60">
        <f t="shared" si="18"/>
        <v>10805.74</v>
      </c>
    </row>
    <row r="42" spans="1:10" ht="25.9" customHeight="1">
      <c r="A42" s="56" t="s">
        <v>183</v>
      </c>
      <c r="B42" s="61">
        <v>102477</v>
      </c>
      <c r="C42" s="48" t="s">
        <v>765</v>
      </c>
      <c r="D42" s="57" t="s">
        <v>121</v>
      </c>
      <c r="E42" s="58" t="s">
        <v>155</v>
      </c>
      <c r="F42" s="62">
        <v>68.3</v>
      </c>
      <c r="G42" s="59">
        <f t="shared" si="15"/>
        <v>455.15999999999997</v>
      </c>
      <c r="H42" s="60">
        <f t="shared" si="16"/>
        <v>101.3186</v>
      </c>
      <c r="I42" s="60">
        <f t="shared" si="17"/>
        <v>556.47</v>
      </c>
      <c r="J42" s="60">
        <f t="shared" si="18"/>
        <v>38006.9</v>
      </c>
    </row>
    <row r="43" spans="1:10" ht="17.25" customHeight="1">
      <c r="A43" s="56" t="s">
        <v>184</v>
      </c>
      <c r="B43" s="57" t="s">
        <v>185</v>
      </c>
      <c r="C43" s="56" t="s">
        <v>186</v>
      </c>
      <c r="D43" s="57" t="s">
        <v>136</v>
      </c>
      <c r="E43" s="58" t="s">
        <v>187</v>
      </c>
      <c r="F43" s="59">
        <v>323</v>
      </c>
      <c r="G43" s="59">
        <f t="shared" si="15"/>
        <v>174.66</v>
      </c>
      <c r="H43" s="60">
        <f t="shared" si="16"/>
        <v>38.879300000000001</v>
      </c>
      <c r="I43" s="60">
        <f t="shared" si="17"/>
        <v>213.53</v>
      </c>
      <c r="J43" s="60">
        <f t="shared" si="18"/>
        <v>68970.19</v>
      </c>
    </row>
    <row r="44" spans="1:10" ht="14.65" customHeight="1">
      <c r="A44" s="56" t="s">
        <v>188</v>
      </c>
      <c r="B44" s="61">
        <v>89212</v>
      </c>
      <c r="C44" s="56" t="s">
        <v>189</v>
      </c>
      <c r="D44" s="57" t="s">
        <v>121</v>
      </c>
      <c r="E44" s="58" t="s">
        <v>147</v>
      </c>
      <c r="F44" s="59">
        <v>192</v>
      </c>
      <c r="G44" s="59">
        <f t="shared" si="15"/>
        <v>24.39</v>
      </c>
      <c r="H44" s="60">
        <f t="shared" si="16"/>
        <v>5.4291999999999998</v>
      </c>
      <c r="I44" s="60">
        <f t="shared" si="17"/>
        <v>29.81</v>
      </c>
      <c r="J44" s="60">
        <f t="shared" si="18"/>
        <v>5723.52</v>
      </c>
    </row>
    <row r="45" spans="1:10" ht="25.9" customHeight="1">
      <c r="A45" s="56" t="s">
        <v>190</v>
      </c>
      <c r="B45" s="61">
        <v>101175</v>
      </c>
      <c r="C45" s="56" t="s">
        <v>191</v>
      </c>
      <c r="D45" s="57" t="s">
        <v>121</v>
      </c>
      <c r="E45" s="58" t="s">
        <v>125</v>
      </c>
      <c r="F45" s="62">
        <v>108</v>
      </c>
      <c r="G45" s="59">
        <f t="shared" si="15"/>
        <v>94.609999999999985</v>
      </c>
      <c r="H45" s="60">
        <f t="shared" si="16"/>
        <v>21.060099999999998</v>
      </c>
      <c r="I45" s="60">
        <f t="shared" si="17"/>
        <v>115.67</v>
      </c>
      <c r="J45" s="60">
        <f t="shared" si="18"/>
        <v>12492.36</v>
      </c>
    </row>
    <row r="46" spans="1:10" ht="19.149999999999999" customHeight="1">
      <c r="A46" s="55">
        <v>6</v>
      </c>
      <c r="B46" s="155" t="s">
        <v>700</v>
      </c>
      <c r="C46" s="156"/>
      <c r="D46" s="156"/>
      <c r="E46" s="156"/>
      <c r="F46" s="156"/>
      <c r="G46" s="156"/>
      <c r="H46" s="156"/>
      <c r="I46" s="157"/>
      <c r="J46" s="45">
        <f>SUM(J47:J59)</f>
        <v>434186.02</v>
      </c>
    </row>
    <row r="47" spans="1:10" ht="19.149999999999999" customHeight="1">
      <c r="A47" s="56" t="s">
        <v>192</v>
      </c>
      <c r="B47" s="57" t="s">
        <v>193</v>
      </c>
      <c r="C47" s="48" t="s">
        <v>766</v>
      </c>
      <c r="D47" s="57" t="s">
        <v>136</v>
      </c>
      <c r="E47" s="58" t="s">
        <v>187</v>
      </c>
      <c r="F47" s="59">
        <v>130</v>
      </c>
      <c r="G47" s="59">
        <f t="shared" ref="G47:G59" si="19">VLOOKUP(B47,COMPNORMAL,2,FALSE)</f>
        <v>14.549999999999999</v>
      </c>
      <c r="H47" s="60">
        <f t="shared" ref="H47:H59" si="20">TRUNC(G47*BDI,4)</f>
        <v>3.2387999999999999</v>
      </c>
      <c r="I47" s="60">
        <f t="shared" ref="I47:I59" si="21">TRUNC(G47*(1+BDI),2)</f>
        <v>17.78</v>
      </c>
      <c r="J47" s="60">
        <f t="shared" ref="J47:J59" si="22">ROUND(I47*F47,2)</f>
        <v>2311.4</v>
      </c>
    </row>
    <row r="48" spans="1:10" ht="19.149999999999999" customHeight="1">
      <c r="A48" s="56" t="s">
        <v>194</v>
      </c>
      <c r="B48" s="61">
        <v>98576</v>
      </c>
      <c r="C48" s="48" t="s">
        <v>767</v>
      </c>
      <c r="D48" s="57" t="s">
        <v>121</v>
      </c>
      <c r="E48" s="58" t="s">
        <v>125</v>
      </c>
      <c r="F48" s="59">
        <v>11.75</v>
      </c>
      <c r="G48" s="59">
        <f t="shared" si="19"/>
        <v>20.060000000000002</v>
      </c>
      <c r="H48" s="60">
        <f t="shared" si="20"/>
        <v>4.4653</v>
      </c>
      <c r="I48" s="60">
        <f t="shared" si="21"/>
        <v>24.52</v>
      </c>
      <c r="J48" s="60">
        <f t="shared" si="22"/>
        <v>288.11</v>
      </c>
    </row>
    <row r="49" spans="1:10" ht="25.9" customHeight="1">
      <c r="A49" s="56" t="s">
        <v>195</v>
      </c>
      <c r="B49" s="61">
        <v>92759</v>
      </c>
      <c r="C49" s="48" t="s">
        <v>768</v>
      </c>
      <c r="D49" s="57" t="s">
        <v>121</v>
      </c>
      <c r="E49" s="58" t="s">
        <v>177</v>
      </c>
      <c r="F49" s="65">
        <v>2077.4</v>
      </c>
      <c r="G49" s="59">
        <f t="shared" si="19"/>
        <v>14.23</v>
      </c>
      <c r="H49" s="60">
        <f t="shared" si="20"/>
        <v>3.1675</v>
      </c>
      <c r="I49" s="60">
        <f t="shared" si="21"/>
        <v>17.39</v>
      </c>
      <c r="J49" s="60">
        <f t="shared" si="22"/>
        <v>36125.99</v>
      </c>
    </row>
    <row r="50" spans="1:10" ht="34.5" customHeight="1">
      <c r="A50" s="67" t="s">
        <v>196</v>
      </c>
      <c r="B50" s="64">
        <v>92776</v>
      </c>
      <c r="C50" s="56" t="s">
        <v>197</v>
      </c>
      <c r="D50" s="68" t="s">
        <v>121</v>
      </c>
      <c r="E50" s="69" t="s">
        <v>177</v>
      </c>
      <c r="F50" s="62">
        <v>93.4</v>
      </c>
      <c r="G50" s="59">
        <f t="shared" si="19"/>
        <v>16.939999999999998</v>
      </c>
      <c r="H50" s="60">
        <f t="shared" si="20"/>
        <v>3.7707999999999999</v>
      </c>
      <c r="I50" s="60">
        <f t="shared" si="21"/>
        <v>20.71</v>
      </c>
      <c r="J50" s="60">
        <f t="shared" si="22"/>
        <v>1934.31</v>
      </c>
    </row>
    <row r="51" spans="1:10" ht="34.5" customHeight="1">
      <c r="A51" s="67" t="s">
        <v>198</v>
      </c>
      <c r="B51" s="64">
        <v>92777</v>
      </c>
      <c r="C51" s="56" t="s">
        <v>176</v>
      </c>
      <c r="D51" s="68" t="s">
        <v>121</v>
      </c>
      <c r="E51" s="69" t="s">
        <v>177</v>
      </c>
      <c r="F51" s="65">
        <v>2517.6</v>
      </c>
      <c r="G51" s="59">
        <f t="shared" si="19"/>
        <v>13.600000000000001</v>
      </c>
      <c r="H51" s="60">
        <f t="shared" si="20"/>
        <v>3.0272999999999999</v>
      </c>
      <c r="I51" s="60">
        <f t="shared" si="21"/>
        <v>16.62</v>
      </c>
      <c r="J51" s="60">
        <f t="shared" si="22"/>
        <v>41842.51</v>
      </c>
    </row>
    <row r="52" spans="1:10" ht="34.5" customHeight="1">
      <c r="A52" s="67" t="s">
        <v>199</v>
      </c>
      <c r="B52" s="64">
        <v>92778</v>
      </c>
      <c r="C52" s="56" t="s">
        <v>179</v>
      </c>
      <c r="D52" s="68" t="s">
        <v>121</v>
      </c>
      <c r="E52" s="69" t="s">
        <v>177</v>
      </c>
      <c r="F52" s="65">
        <v>2410.6999999999998</v>
      </c>
      <c r="G52" s="59">
        <f t="shared" si="19"/>
        <v>13.04</v>
      </c>
      <c r="H52" s="60">
        <f t="shared" si="20"/>
        <v>2.9026999999999998</v>
      </c>
      <c r="I52" s="60">
        <f t="shared" si="21"/>
        <v>15.94</v>
      </c>
      <c r="J52" s="60">
        <f t="shared" si="22"/>
        <v>38426.559999999998</v>
      </c>
    </row>
    <row r="53" spans="1:10" ht="34.5" customHeight="1">
      <c r="A53" s="67" t="s">
        <v>200</v>
      </c>
      <c r="B53" s="64">
        <v>92779</v>
      </c>
      <c r="C53" s="56" t="s">
        <v>201</v>
      </c>
      <c r="D53" s="69" t="s">
        <v>121</v>
      </c>
      <c r="E53" s="69" t="s">
        <v>177</v>
      </c>
      <c r="F53" s="65">
        <v>1402.4</v>
      </c>
      <c r="G53" s="59">
        <f t="shared" si="19"/>
        <v>12.829999999999998</v>
      </c>
      <c r="H53" s="60">
        <f t="shared" si="20"/>
        <v>2.8559000000000001</v>
      </c>
      <c r="I53" s="60">
        <f t="shared" si="21"/>
        <v>15.68</v>
      </c>
      <c r="J53" s="60">
        <f t="shared" si="22"/>
        <v>21989.63</v>
      </c>
    </row>
    <row r="54" spans="1:10" ht="34.5" customHeight="1">
      <c r="A54" s="67" t="s">
        <v>202</v>
      </c>
      <c r="B54" s="64">
        <v>92780</v>
      </c>
      <c r="C54" s="56" t="s">
        <v>203</v>
      </c>
      <c r="D54" s="69" t="s">
        <v>121</v>
      </c>
      <c r="E54" s="69" t="s">
        <v>177</v>
      </c>
      <c r="F54" s="62">
        <v>690.3</v>
      </c>
      <c r="G54" s="59">
        <f t="shared" si="19"/>
        <v>12.540000000000001</v>
      </c>
      <c r="H54" s="60">
        <f t="shared" si="20"/>
        <v>2.7913999999999999</v>
      </c>
      <c r="I54" s="60">
        <f t="shared" si="21"/>
        <v>15.33</v>
      </c>
      <c r="J54" s="60">
        <f t="shared" si="22"/>
        <v>10582.3</v>
      </c>
    </row>
    <row r="55" spans="1:10" ht="34.5" customHeight="1">
      <c r="A55" s="67" t="s">
        <v>204</v>
      </c>
      <c r="B55" s="64">
        <v>92781</v>
      </c>
      <c r="C55" s="56" t="s">
        <v>205</v>
      </c>
      <c r="D55" s="69" t="s">
        <v>121</v>
      </c>
      <c r="E55" s="69" t="s">
        <v>177</v>
      </c>
      <c r="F55" s="62">
        <v>312</v>
      </c>
      <c r="G55" s="59">
        <f t="shared" si="19"/>
        <v>14.18</v>
      </c>
      <c r="H55" s="60">
        <f t="shared" si="20"/>
        <v>3.1564000000000001</v>
      </c>
      <c r="I55" s="60">
        <f t="shared" si="21"/>
        <v>17.329999999999998</v>
      </c>
      <c r="J55" s="60">
        <f t="shared" si="22"/>
        <v>5406.96</v>
      </c>
    </row>
    <row r="56" spans="1:10" ht="25.9" customHeight="1">
      <c r="A56" s="56" t="s">
        <v>206</v>
      </c>
      <c r="B56" s="61">
        <v>92263</v>
      </c>
      <c r="C56" s="56" t="s">
        <v>207</v>
      </c>
      <c r="D56" s="58" t="s">
        <v>121</v>
      </c>
      <c r="E56" s="58" t="s">
        <v>122</v>
      </c>
      <c r="F56" s="62">
        <v>140.25</v>
      </c>
      <c r="G56" s="59">
        <f t="shared" si="19"/>
        <v>101.27999999999999</v>
      </c>
      <c r="H56" s="60">
        <f t="shared" si="20"/>
        <v>22.544899999999998</v>
      </c>
      <c r="I56" s="60">
        <f t="shared" si="21"/>
        <v>123.82</v>
      </c>
      <c r="J56" s="60">
        <f t="shared" si="22"/>
        <v>17365.759999999998</v>
      </c>
    </row>
    <row r="57" spans="1:10" ht="25.9" customHeight="1">
      <c r="A57" s="56" t="s">
        <v>208</v>
      </c>
      <c r="B57" s="61">
        <v>94972</v>
      </c>
      <c r="C57" s="48" t="s">
        <v>769</v>
      </c>
      <c r="D57" s="58" t="s">
        <v>121</v>
      </c>
      <c r="E57" s="58" t="s">
        <v>155</v>
      </c>
      <c r="F57" s="62">
        <v>189.4</v>
      </c>
      <c r="G57" s="59">
        <f t="shared" si="19"/>
        <v>385.22999999999996</v>
      </c>
      <c r="H57" s="60">
        <f t="shared" si="20"/>
        <v>85.752099999999999</v>
      </c>
      <c r="I57" s="60">
        <f t="shared" si="21"/>
        <v>470.98</v>
      </c>
      <c r="J57" s="60">
        <f t="shared" si="22"/>
        <v>89203.61</v>
      </c>
    </row>
    <row r="58" spans="1:10" ht="19.149999999999999" customHeight="1">
      <c r="A58" s="56" t="s">
        <v>209</v>
      </c>
      <c r="B58" s="61">
        <v>92873</v>
      </c>
      <c r="C58" s="48" t="s">
        <v>764</v>
      </c>
      <c r="D58" s="58" t="s">
        <v>121</v>
      </c>
      <c r="E58" s="58" t="s">
        <v>155</v>
      </c>
      <c r="F58" s="59">
        <v>189.4</v>
      </c>
      <c r="G58" s="59">
        <f t="shared" si="19"/>
        <v>129.41</v>
      </c>
      <c r="H58" s="60">
        <f t="shared" si="20"/>
        <v>28.8066</v>
      </c>
      <c r="I58" s="60">
        <f t="shared" si="21"/>
        <v>158.21</v>
      </c>
      <c r="J58" s="60">
        <f t="shared" si="22"/>
        <v>29964.97</v>
      </c>
    </row>
    <row r="59" spans="1:10" ht="25.9" customHeight="1">
      <c r="A59" s="56" t="s">
        <v>210</v>
      </c>
      <c r="B59" s="57" t="s">
        <v>211</v>
      </c>
      <c r="C59" s="56" t="s">
        <v>212</v>
      </c>
      <c r="D59" s="58" t="s">
        <v>136</v>
      </c>
      <c r="E59" s="58" t="s">
        <v>122</v>
      </c>
      <c r="F59" s="62">
        <v>901.11</v>
      </c>
      <c r="G59" s="59">
        <f t="shared" si="19"/>
        <v>125.94000000000001</v>
      </c>
      <c r="H59" s="60">
        <f t="shared" si="20"/>
        <v>28.034199999999998</v>
      </c>
      <c r="I59" s="60">
        <f t="shared" si="21"/>
        <v>153.97</v>
      </c>
      <c r="J59" s="60">
        <f t="shared" si="22"/>
        <v>138743.91</v>
      </c>
    </row>
    <row r="60" spans="1:10" ht="19.149999999999999" customHeight="1">
      <c r="A60" s="55">
        <v>7</v>
      </c>
      <c r="B60" s="155" t="s">
        <v>701</v>
      </c>
      <c r="C60" s="156"/>
      <c r="D60" s="156"/>
      <c r="E60" s="156"/>
      <c r="F60" s="156"/>
      <c r="G60" s="156"/>
      <c r="H60" s="156"/>
      <c r="I60" s="157"/>
      <c r="J60" s="45">
        <f>SUM(J61:J65)</f>
        <v>296768.63</v>
      </c>
    </row>
    <row r="61" spans="1:10" ht="14.65" customHeight="1">
      <c r="A61" s="56" t="s">
        <v>213</v>
      </c>
      <c r="B61" s="61">
        <v>101979</v>
      </c>
      <c r="C61" s="56" t="s">
        <v>214</v>
      </c>
      <c r="D61" s="58" t="s">
        <v>121</v>
      </c>
      <c r="E61" s="58" t="s">
        <v>125</v>
      </c>
      <c r="F61" s="59">
        <v>219.98</v>
      </c>
      <c r="G61" s="59">
        <f>VLOOKUP(B61,COMPNORMAL,2,FALSE)</f>
        <v>40.950000000000003</v>
      </c>
      <c r="H61" s="60">
        <f t="shared" ref="H61:H65" si="23">TRUNC(G61*BDI,4)</f>
        <v>9.1153999999999993</v>
      </c>
      <c r="I61" s="60">
        <f t="shared" ref="I61:I65" si="24">TRUNC(G61*(1+BDI),2)</f>
        <v>50.06</v>
      </c>
      <c r="J61" s="60">
        <f t="shared" ref="J61:J65" si="25">ROUND(I61*F61,2)</f>
        <v>11012.2</v>
      </c>
    </row>
    <row r="62" spans="1:10" ht="25.9" customHeight="1">
      <c r="A62" s="56" t="s">
        <v>215</v>
      </c>
      <c r="B62" s="61">
        <v>100719</v>
      </c>
      <c r="C62" s="48" t="s">
        <v>770</v>
      </c>
      <c r="D62" s="58" t="s">
        <v>121</v>
      </c>
      <c r="E62" s="58" t="s">
        <v>122</v>
      </c>
      <c r="F62" s="62">
        <v>666.76</v>
      </c>
      <c r="G62" s="59">
        <f>VLOOKUP(B62,COMPNORMAL,2,FALSE)</f>
        <v>7.419999999999999</v>
      </c>
      <c r="H62" s="60">
        <f t="shared" si="23"/>
        <v>1.6516</v>
      </c>
      <c r="I62" s="60">
        <f t="shared" si="24"/>
        <v>9.07</v>
      </c>
      <c r="J62" s="60">
        <f t="shared" si="25"/>
        <v>6047.51</v>
      </c>
    </row>
    <row r="63" spans="1:10" ht="19.149999999999999" customHeight="1">
      <c r="A63" s="56" t="s">
        <v>216</v>
      </c>
      <c r="B63" s="61">
        <v>94216</v>
      </c>
      <c r="C63" s="48" t="s">
        <v>771</v>
      </c>
      <c r="D63" s="58" t="s">
        <v>121</v>
      </c>
      <c r="E63" s="58" t="s">
        <v>122</v>
      </c>
      <c r="F63" s="59">
        <v>666.76</v>
      </c>
      <c r="G63" s="59">
        <f>VLOOKUP(B63,COMPNORMAL,2,FALSE)</f>
        <v>216.65000000000003</v>
      </c>
      <c r="H63" s="60">
        <f t="shared" si="23"/>
        <v>48.226199999999999</v>
      </c>
      <c r="I63" s="60">
        <f t="shared" si="24"/>
        <v>264.87</v>
      </c>
      <c r="J63" s="60">
        <f t="shared" si="25"/>
        <v>176604.72</v>
      </c>
    </row>
    <row r="64" spans="1:10" ht="25.9" customHeight="1">
      <c r="A64" s="56" t="s">
        <v>217</v>
      </c>
      <c r="B64" s="61">
        <v>100773</v>
      </c>
      <c r="C64" s="48" t="s">
        <v>772</v>
      </c>
      <c r="D64" s="58" t="s">
        <v>121</v>
      </c>
      <c r="E64" s="58" t="s">
        <v>177</v>
      </c>
      <c r="F64" s="65">
        <v>4495</v>
      </c>
      <c r="G64" s="59">
        <f>VLOOKUP(B64,COMPNORMAL,2,FALSE)</f>
        <v>17.019999999999996</v>
      </c>
      <c r="H64" s="60">
        <f t="shared" si="23"/>
        <v>3.7886000000000002</v>
      </c>
      <c r="I64" s="60">
        <f t="shared" si="24"/>
        <v>20.8</v>
      </c>
      <c r="J64" s="60">
        <f t="shared" si="25"/>
        <v>93496</v>
      </c>
    </row>
    <row r="65" spans="1:10" ht="14.65" customHeight="1">
      <c r="A65" s="56" t="s">
        <v>218</v>
      </c>
      <c r="B65" s="61">
        <v>9077</v>
      </c>
      <c r="C65" s="56" t="s">
        <v>219</v>
      </c>
      <c r="D65" s="58" t="s">
        <v>136</v>
      </c>
      <c r="E65" s="58" t="s">
        <v>125</v>
      </c>
      <c r="F65" s="59">
        <v>70</v>
      </c>
      <c r="G65" s="59">
        <f>VLOOKUP(B65,COMPNORMAL,2,FALSE)</f>
        <v>112.27</v>
      </c>
      <c r="H65" s="60">
        <f t="shared" si="23"/>
        <v>24.991299999999999</v>
      </c>
      <c r="I65" s="60">
        <f t="shared" si="24"/>
        <v>137.26</v>
      </c>
      <c r="J65" s="60">
        <f t="shared" si="25"/>
        <v>9608.2000000000007</v>
      </c>
    </row>
    <row r="66" spans="1:10" ht="19.149999999999999" customHeight="1">
      <c r="A66" s="55">
        <v>8</v>
      </c>
      <c r="B66" s="155" t="s">
        <v>702</v>
      </c>
      <c r="C66" s="156"/>
      <c r="D66" s="156"/>
      <c r="E66" s="156"/>
      <c r="F66" s="156"/>
      <c r="G66" s="156"/>
      <c r="H66" s="156"/>
      <c r="I66" s="157"/>
      <c r="J66" s="45">
        <f>SUM(J67:J70)</f>
        <v>167666.10999999999</v>
      </c>
    </row>
    <row r="67" spans="1:10" ht="34.5" customHeight="1">
      <c r="A67" s="67" t="s">
        <v>220</v>
      </c>
      <c r="B67" s="64">
        <v>87503</v>
      </c>
      <c r="C67" s="48" t="s">
        <v>773</v>
      </c>
      <c r="D67" s="69" t="s">
        <v>121</v>
      </c>
      <c r="E67" s="69" t="s">
        <v>122</v>
      </c>
      <c r="F67" s="65">
        <v>1528.33</v>
      </c>
      <c r="G67" s="59">
        <f>VLOOKUP(B67,COMPNORMAL,2,FALSE)</f>
        <v>58.320000000000007</v>
      </c>
      <c r="H67" s="60">
        <f t="shared" ref="H67:H70" si="26">TRUNC(G67*BDI,4)</f>
        <v>12.981999999999999</v>
      </c>
      <c r="I67" s="60">
        <f t="shared" ref="I67:I70" si="27">TRUNC(G67*(1+BDI),2)</f>
        <v>71.3</v>
      </c>
      <c r="J67" s="60">
        <f t="shared" ref="J67:J70" si="28">ROUND(I67*F67,2)</f>
        <v>108969.93</v>
      </c>
    </row>
    <row r="68" spans="1:10" ht="19.149999999999999" customHeight="1">
      <c r="A68" s="56" t="s">
        <v>221</v>
      </c>
      <c r="B68" s="61">
        <v>93201</v>
      </c>
      <c r="C68" s="48" t="s">
        <v>774</v>
      </c>
      <c r="D68" s="58" t="s">
        <v>121</v>
      </c>
      <c r="E68" s="58" t="s">
        <v>125</v>
      </c>
      <c r="F68" s="59">
        <v>292.62</v>
      </c>
      <c r="G68" s="59">
        <f>VLOOKUP(B68,COMPNORMAL,2,FALSE)</f>
        <v>4.3600000000000003</v>
      </c>
      <c r="H68" s="60">
        <f t="shared" si="26"/>
        <v>0.97050000000000003</v>
      </c>
      <c r="I68" s="60">
        <f t="shared" si="27"/>
        <v>5.33</v>
      </c>
      <c r="J68" s="60">
        <f t="shared" si="28"/>
        <v>1559.66</v>
      </c>
    </row>
    <row r="69" spans="1:10" ht="19.149999999999999" customHeight="1">
      <c r="A69" s="56" t="s">
        <v>222</v>
      </c>
      <c r="B69" s="63">
        <v>40530</v>
      </c>
      <c r="C69" s="48" t="s">
        <v>775</v>
      </c>
      <c r="D69" s="58" t="s">
        <v>140</v>
      </c>
      <c r="E69" s="58" t="s">
        <v>155</v>
      </c>
      <c r="F69" s="59">
        <v>3.14</v>
      </c>
      <c r="G69" s="59">
        <f>VLOOKUP(B69,COMPNORMAL,2,FALSE)</f>
        <v>1904.26</v>
      </c>
      <c r="H69" s="60">
        <f t="shared" si="26"/>
        <v>423.88819999999998</v>
      </c>
      <c r="I69" s="60">
        <f t="shared" si="27"/>
        <v>2328.14</v>
      </c>
      <c r="J69" s="60">
        <f t="shared" si="28"/>
        <v>7310.36</v>
      </c>
    </row>
    <row r="70" spans="1:10" ht="25.9" customHeight="1">
      <c r="A70" s="56" t="s">
        <v>223</v>
      </c>
      <c r="B70" s="61">
        <v>96361</v>
      </c>
      <c r="C70" s="48" t="s">
        <v>776</v>
      </c>
      <c r="D70" s="58" t="s">
        <v>121</v>
      </c>
      <c r="E70" s="58" t="s">
        <v>122</v>
      </c>
      <c r="F70" s="62">
        <v>369.74</v>
      </c>
      <c r="G70" s="59">
        <f>VLOOKUP(B70,COMPNORMAL,2,FALSE)</f>
        <v>110.23</v>
      </c>
      <c r="H70" s="60">
        <f t="shared" si="26"/>
        <v>24.537099999999999</v>
      </c>
      <c r="I70" s="60">
        <f t="shared" si="27"/>
        <v>134.76</v>
      </c>
      <c r="J70" s="60">
        <f t="shared" si="28"/>
        <v>49826.16</v>
      </c>
    </row>
    <row r="71" spans="1:10" ht="19.149999999999999" customHeight="1">
      <c r="A71" s="55">
        <v>9</v>
      </c>
      <c r="B71" s="155" t="s">
        <v>703</v>
      </c>
      <c r="C71" s="156"/>
      <c r="D71" s="156"/>
      <c r="E71" s="156"/>
      <c r="F71" s="156"/>
      <c r="G71" s="156"/>
      <c r="H71" s="156"/>
      <c r="I71" s="157"/>
      <c r="J71" s="45">
        <f>J72+J90+J98</f>
        <v>47894.579999999994</v>
      </c>
    </row>
    <row r="72" spans="1:10" ht="19.149999999999999" customHeight="1">
      <c r="A72" s="70" t="s">
        <v>704</v>
      </c>
      <c r="B72" s="155" t="s">
        <v>705</v>
      </c>
      <c r="C72" s="156"/>
      <c r="D72" s="156"/>
      <c r="E72" s="156"/>
      <c r="F72" s="156"/>
      <c r="G72" s="156"/>
      <c r="H72" s="156"/>
      <c r="I72" s="157"/>
      <c r="J72" s="45">
        <f>SUM(J73:J89)</f>
        <v>20342.579999999998</v>
      </c>
    </row>
    <row r="73" spans="1:10" ht="19.149999999999999" customHeight="1">
      <c r="A73" s="56" t="s">
        <v>224</v>
      </c>
      <c r="B73" s="57" t="s">
        <v>225</v>
      </c>
      <c r="C73" s="48" t="s">
        <v>777</v>
      </c>
      <c r="D73" s="58" t="s">
        <v>136</v>
      </c>
      <c r="E73" s="58" t="s">
        <v>226</v>
      </c>
      <c r="F73" s="59">
        <v>7</v>
      </c>
      <c r="G73" s="59">
        <f t="shared" ref="G73:G89" si="29">VLOOKUP(B73,COMPNORMAL,2,FALSE)</f>
        <v>431.94000000000005</v>
      </c>
      <c r="H73" s="60">
        <f t="shared" ref="H73:H89" si="30">TRUNC(G73*BDI,4)</f>
        <v>96.149799999999999</v>
      </c>
      <c r="I73" s="60">
        <f t="shared" ref="I73:I89" si="31">TRUNC(G73*(1+BDI),2)</f>
        <v>528.08000000000004</v>
      </c>
      <c r="J73" s="60">
        <f t="shared" ref="J73:J89" si="32">ROUND(I73*F73,2)</f>
        <v>3696.56</v>
      </c>
    </row>
    <row r="74" spans="1:10" ht="25.9" customHeight="1">
      <c r="A74" s="56" t="s">
        <v>227</v>
      </c>
      <c r="B74" s="61">
        <v>95471</v>
      </c>
      <c r="C74" s="48" t="s">
        <v>778</v>
      </c>
      <c r="D74" s="58" t="s">
        <v>121</v>
      </c>
      <c r="E74" s="58" t="s">
        <v>118</v>
      </c>
      <c r="F74" s="62">
        <v>4</v>
      </c>
      <c r="G74" s="59">
        <f t="shared" si="29"/>
        <v>483.46000000000004</v>
      </c>
      <c r="H74" s="60">
        <f t="shared" si="30"/>
        <v>107.6181</v>
      </c>
      <c r="I74" s="60">
        <f t="shared" si="31"/>
        <v>591.07000000000005</v>
      </c>
      <c r="J74" s="60">
        <f t="shared" si="32"/>
        <v>2364.2800000000002</v>
      </c>
    </row>
    <row r="75" spans="1:10" ht="14.65" customHeight="1">
      <c r="A75" s="56" t="s">
        <v>228</v>
      </c>
      <c r="B75" s="57" t="s">
        <v>229</v>
      </c>
      <c r="C75" s="56" t="s">
        <v>230</v>
      </c>
      <c r="D75" s="58" t="s">
        <v>136</v>
      </c>
      <c r="E75" s="58" t="s">
        <v>226</v>
      </c>
      <c r="F75" s="59">
        <v>1</v>
      </c>
      <c r="G75" s="59">
        <f t="shared" si="29"/>
        <v>245.58</v>
      </c>
      <c r="H75" s="60">
        <f t="shared" si="30"/>
        <v>54.6661</v>
      </c>
      <c r="I75" s="60">
        <f t="shared" si="31"/>
        <v>300.24</v>
      </c>
      <c r="J75" s="60">
        <f t="shared" si="32"/>
        <v>300.24</v>
      </c>
    </row>
    <row r="76" spans="1:10" ht="14.65" customHeight="1">
      <c r="A76" s="56" t="s">
        <v>231</v>
      </c>
      <c r="B76" s="57" t="s">
        <v>232</v>
      </c>
      <c r="C76" s="56" t="s">
        <v>233</v>
      </c>
      <c r="D76" s="58" t="s">
        <v>136</v>
      </c>
      <c r="E76" s="58" t="s">
        <v>226</v>
      </c>
      <c r="F76" s="59">
        <v>11</v>
      </c>
      <c r="G76" s="59">
        <f t="shared" si="29"/>
        <v>35.78</v>
      </c>
      <c r="H76" s="60">
        <f t="shared" si="30"/>
        <v>7.9645999999999999</v>
      </c>
      <c r="I76" s="60">
        <f t="shared" si="31"/>
        <v>43.74</v>
      </c>
      <c r="J76" s="60">
        <f t="shared" si="32"/>
        <v>481.14</v>
      </c>
    </row>
    <row r="77" spans="1:10" ht="14.65" customHeight="1">
      <c r="A77" s="56" t="s">
        <v>234</v>
      </c>
      <c r="B77" s="57" t="s">
        <v>235</v>
      </c>
      <c r="C77" s="56" t="s">
        <v>236</v>
      </c>
      <c r="D77" s="58" t="s">
        <v>136</v>
      </c>
      <c r="E77" s="58" t="s">
        <v>226</v>
      </c>
      <c r="F77" s="59">
        <v>19.8</v>
      </c>
      <c r="G77" s="59">
        <f t="shared" si="29"/>
        <v>156.73000000000002</v>
      </c>
      <c r="H77" s="60">
        <f t="shared" si="30"/>
        <v>34.887999999999998</v>
      </c>
      <c r="I77" s="60">
        <f t="shared" si="31"/>
        <v>191.61</v>
      </c>
      <c r="J77" s="60">
        <f t="shared" si="32"/>
        <v>3793.88</v>
      </c>
    </row>
    <row r="78" spans="1:10" ht="14.65" customHeight="1">
      <c r="A78" s="56" t="s">
        <v>237</v>
      </c>
      <c r="B78" s="57" t="s">
        <v>238</v>
      </c>
      <c r="C78" s="56" t="s">
        <v>239</v>
      </c>
      <c r="D78" s="58" t="s">
        <v>136</v>
      </c>
      <c r="E78" s="58" t="s">
        <v>226</v>
      </c>
      <c r="F78" s="59">
        <v>4</v>
      </c>
      <c r="G78" s="59">
        <f t="shared" si="29"/>
        <v>189.52999999999997</v>
      </c>
      <c r="H78" s="60">
        <f t="shared" si="30"/>
        <v>42.189300000000003</v>
      </c>
      <c r="I78" s="60">
        <f t="shared" si="31"/>
        <v>231.71</v>
      </c>
      <c r="J78" s="60">
        <f t="shared" si="32"/>
        <v>926.84</v>
      </c>
    </row>
    <row r="79" spans="1:10" ht="19.149999999999999" customHeight="1">
      <c r="A79" s="56" t="s">
        <v>240</v>
      </c>
      <c r="B79" s="71" t="s">
        <v>241</v>
      </c>
      <c r="C79" s="48" t="s">
        <v>779</v>
      </c>
      <c r="D79" s="57" t="s">
        <v>136</v>
      </c>
      <c r="E79" s="58" t="s">
        <v>226</v>
      </c>
      <c r="F79" s="59">
        <v>12</v>
      </c>
      <c r="G79" s="59">
        <f t="shared" si="29"/>
        <v>122.14999999999999</v>
      </c>
      <c r="H79" s="60">
        <f t="shared" si="30"/>
        <v>27.1905</v>
      </c>
      <c r="I79" s="60">
        <f t="shared" si="31"/>
        <v>149.34</v>
      </c>
      <c r="J79" s="60">
        <f t="shared" si="32"/>
        <v>1792.08</v>
      </c>
    </row>
    <row r="80" spans="1:10" ht="14.65" customHeight="1">
      <c r="A80" s="56" t="s">
        <v>242</v>
      </c>
      <c r="B80" s="71" t="s">
        <v>243</v>
      </c>
      <c r="C80" s="56" t="s">
        <v>244</v>
      </c>
      <c r="D80" s="57" t="s">
        <v>136</v>
      </c>
      <c r="E80" s="58" t="s">
        <v>226</v>
      </c>
      <c r="F80" s="59">
        <v>12</v>
      </c>
      <c r="G80" s="59">
        <f t="shared" si="29"/>
        <v>27.14</v>
      </c>
      <c r="H80" s="60">
        <f t="shared" si="30"/>
        <v>6.0412999999999997</v>
      </c>
      <c r="I80" s="60">
        <f t="shared" si="31"/>
        <v>33.18</v>
      </c>
      <c r="J80" s="60">
        <f t="shared" si="32"/>
        <v>398.16</v>
      </c>
    </row>
    <row r="81" spans="1:10" ht="17.25" customHeight="1">
      <c r="A81" s="56" t="s">
        <v>245</v>
      </c>
      <c r="B81" s="71" t="s">
        <v>246</v>
      </c>
      <c r="C81" s="56" t="s">
        <v>247</v>
      </c>
      <c r="D81" s="57" t="s">
        <v>136</v>
      </c>
      <c r="E81" s="58" t="s">
        <v>226</v>
      </c>
      <c r="F81" s="59">
        <v>12</v>
      </c>
      <c r="G81" s="59">
        <f t="shared" si="29"/>
        <v>33.380000000000003</v>
      </c>
      <c r="H81" s="60">
        <f t="shared" si="30"/>
        <v>7.4302999999999999</v>
      </c>
      <c r="I81" s="60">
        <f t="shared" si="31"/>
        <v>40.81</v>
      </c>
      <c r="J81" s="60">
        <f t="shared" si="32"/>
        <v>489.72</v>
      </c>
    </row>
    <row r="82" spans="1:10" ht="14.65" customHeight="1">
      <c r="A82" s="72">
        <v>40422</v>
      </c>
      <c r="B82" s="71" t="s">
        <v>248</v>
      </c>
      <c r="C82" s="56" t="s">
        <v>249</v>
      </c>
      <c r="D82" s="57" t="s">
        <v>136</v>
      </c>
      <c r="E82" s="58" t="s">
        <v>226</v>
      </c>
      <c r="F82" s="59">
        <v>12</v>
      </c>
      <c r="G82" s="59">
        <f t="shared" si="29"/>
        <v>32.720000000000006</v>
      </c>
      <c r="H82" s="60">
        <f t="shared" si="30"/>
        <v>7.2834000000000003</v>
      </c>
      <c r="I82" s="60">
        <f t="shared" si="31"/>
        <v>40</v>
      </c>
      <c r="J82" s="60">
        <f t="shared" si="32"/>
        <v>480</v>
      </c>
    </row>
    <row r="83" spans="1:10" ht="25.9" customHeight="1">
      <c r="A83" s="72">
        <v>40787</v>
      </c>
      <c r="B83" s="61">
        <v>86935</v>
      </c>
      <c r="C83" s="48" t="s">
        <v>780</v>
      </c>
      <c r="D83" s="57" t="s">
        <v>121</v>
      </c>
      <c r="E83" s="58" t="s">
        <v>118</v>
      </c>
      <c r="F83" s="62">
        <v>1</v>
      </c>
      <c r="G83" s="59">
        <f t="shared" si="29"/>
        <v>184.57999999999998</v>
      </c>
      <c r="H83" s="60">
        <f t="shared" si="30"/>
        <v>41.087499999999999</v>
      </c>
      <c r="I83" s="60">
        <f t="shared" si="31"/>
        <v>225.66</v>
      </c>
      <c r="J83" s="60">
        <f t="shared" si="32"/>
        <v>225.66</v>
      </c>
    </row>
    <row r="84" spans="1:10" ht="19.149999999999999" customHeight="1">
      <c r="A84" s="72">
        <v>41153</v>
      </c>
      <c r="B84" s="71" t="s">
        <v>250</v>
      </c>
      <c r="C84" s="48" t="s">
        <v>781</v>
      </c>
      <c r="D84" s="57" t="s">
        <v>136</v>
      </c>
      <c r="E84" s="58" t="s">
        <v>226</v>
      </c>
      <c r="F84" s="59">
        <v>12</v>
      </c>
      <c r="G84" s="59">
        <f t="shared" si="29"/>
        <v>77.349999999999994</v>
      </c>
      <c r="H84" s="60">
        <f t="shared" si="30"/>
        <v>17.2181</v>
      </c>
      <c r="I84" s="60">
        <f t="shared" si="31"/>
        <v>94.56</v>
      </c>
      <c r="J84" s="60">
        <f t="shared" si="32"/>
        <v>1134.72</v>
      </c>
    </row>
    <row r="85" spans="1:10" ht="19.149999999999999" customHeight="1">
      <c r="A85" s="72">
        <v>41518</v>
      </c>
      <c r="B85" s="71" t="s">
        <v>251</v>
      </c>
      <c r="C85" s="48" t="s">
        <v>782</v>
      </c>
      <c r="D85" s="57" t="s">
        <v>136</v>
      </c>
      <c r="E85" s="58" t="s">
        <v>226</v>
      </c>
      <c r="F85" s="59">
        <v>1</v>
      </c>
      <c r="G85" s="59">
        <f t="shared" si="29"/>
        <v>38.820000000000007</v>
      </c>
      <c r="H85" s="60">
        <f t="shared" si="30"/>
        <v>8.6412999999999993</v>
      </c>
      <c r="I85" s="60">
        <f t="shared" si="31"/>
        <v>47.46</v>
      </c>
      <c r="J85" s="60">
        <f t="shared" si="32"/>
        <v>47.46</v>
      </c>
    </row>
    <row r="86" spans="1:10" ht="19.149999999999999" customHeight="1">
      <c r="A86" s="72">
        <v>41883</v>
      </c>
      <c r="B86" s="71" t="s">
        <v>252</v>
      </c>
      <c r="C86" s="48" t="s">
        <v>783</v>
      </c>
      <c r="D86" s="57" t="s">
        <v>136</v>
      </c>
      <c r="E86" s="58" t="s">
        <v>226</v>
      </c>
      <c r="F86" s="59">
        <v>1</v>
      </c>
      <c r="G86" s="59">
        <f t="shared" si="29"/>
        <v>35.339999999999996</v>
      </c>
      <c r="H86" s="60">
        <f t="shared" si="30"/>
        <v>7.8666</v>
      </c>
      <c r="I86" s="60">
        <f t="shared" si="31"/>
        <v>43.2</v>
      </c>
      <c r="J86" s="60">
        <f t="shared" si="32"/>
        <v>43.2</v>
      </c>
    </row>
    <row r="87" spans="1:10" ht="19.149999999999999" customHeight="1">
      <c r="A87" s="72">
        <v>42248</v>
      </c>
      <c r="B87" s="71" t="s">
        <v>253</v>
      </c>
      <c r="C87" s="48" t="s">
        <v>784</v>
      </c>
      <c r="D87" s="57" t="s">
        <v>136</v>
      </c>
      <c r="E87" s="58" t="s">
        <v>226</v>
      </c>
      <c r="F87" s="59">
        <v>1</v>
      </c>
      <c r="G87" s="59">
        <f t="shared" si="29"/>
        <v>226.57999999999996</v>
      </c>
      <c r="H87" s="60">
        <f t="shared" si="30"/>
        <v>50.436700000000002</v>
      </c>
      <c r="I87" s="60">
        <f t="shared" si="31"/>
        <v>277.01</v>
      </c>
      <c r="J87" s="60">
        <f t="shared" si="32"/>
        <v>277.01</v>
      </c>
    </row>
    <row r="88" spans="1:10" ht="17.25" customHeight="1">
      <c r="A88" s="72">
        <v>42614</v>
      </c>
      <c r="B88" s="71" t="s">
        <v>254</v>
      </c>
      <c r="C88" s="56" t="s">
        <v>255</v>
      </c>
      <c r="D88" s="57" t="s">
        <v>136</v>
      </c>
      <c r="E88" s="58" t="s">
        <v>226</v>
      </c>
      <c r="F88" s="59">
        <v>12</v>
      </c>
      <c r="G88" s="59">
        <f t="shared" si="29"/>
        <v>234.82999999999998</v>
      </c>
      <c r="H88" s="60">
        <f t="shared" si="30"/>
        <v>52.273099999999999</v>
      </c>
      <c r="I88" s="60">
        <f t="shared" si="31"/>
        <v>287.10000000000002</v>
      </c>
      <c r="J88" s="60">
        <f t="shared" si="32"/>
        <v>3445.2</v>
      </c>
    </row>
    <row r="89" spans="1:10" ht="19.149999999999999" customHeight="1">
      <c r="A89" s="72">
        <v>42979</v>
      </c>
      <c r="B89" s="71" t="s">
        <v>256</v>
      </c>
      <c r="C89" s="48" t="s">
        <v>785</v>
      </c>
      <c r="D89" s="57" t="s">
        <v>136</v>
      </c>
      <c r="E89" s="58" t="s">
        <v>226</v>
      </c>
      <c r="F89" s="59">
        <v>1</v>
      </c>
      <c r="G89" s="59">
        <f t="shared" si="29"/>
        <v>365.15000000000003</v>
      </c>
      <c r="H89" s="60">
        <f t="shared" si="30"/>
        <v>81.282300000000006</v>
      </c>
      <c r="I89" s="60">
        <f t="shared" si="31"/>
        <v>446.43</v>
      </c>
      <c r="J89" s="60">
        <f t="shared" si="32"/>
        <v>446.43</v>
      </c>
    </row>
    <row r="90" spans="1:10" ht="19.149999999999999" customHeight="1">
      <c r="A90" s="70" t="s">
        <v>706</v>
      </c>
      <c r="B90" s="155" t="s">
        <v>707</v>
      </c>
      <c r="C90" s="156"/>
      <c r="D90" s="156"/>
      <c r="E90" s="156"/>
      <c r="F90" s="156"/>
      <c r="G90" s="156"/>
      <c r="H90" s="156"/>
      <c r="I90" s="157"/>
      <c r="J90" s="45">
        <f>SUM(J91:J97)</f>
        <v>15156.599999999999</v>
      </c>
    </row>
    <row r="91" spans="1:10" ht="14.65" customHeight="1">
      <c r="A91" s="56" t="s">
        <v>257</v>
      </c>
      <c r="B91" s="71" t="s">
        <v>258</v>
      </c>
      <c r="C91" s="56" t="s">
        <v>259</v>
      </c>
      <c r="D91" s="57" t="s">
        <v>136</v>
      </c>
      <c r="E91" s="58" t="s">
        <v>187</v>
      </c>
      <c r="F91" s="59">
        <v>240.8</v>
      </c>
      <c r="G91" s="59">
        <f t="shared" ref="G91:G97" si="33">VLOOKUP(B91,COMPNORMAL,2,FALSE)</f>
        <v>11.319999999999999</v>
      </c>
      <c r="H91" s="60">
        <f t="shared" ref="H91:H97" si="34">TRUNC(G91*BDI,4)</f>
        <v>2.5198</v>
      </c>
      <c r="I91" s="60">
        <f t="shared" ref="I91:I97" si="35">TRUNC(G91*(1+BDI),2)</f>
        <v>13.83</v>
      </c>
      <c r="J91" s="60">
        <f t="shared" ref="J91:J97" si="36">ROUND(I91*F91,2)</f>
        <v>3330.26</v>
      </c>
    </row>
    <row r="92" spans="1:10" ht="14.65" customHeight="1">
      <c r="A92" s="56" t="s">
        <v>260</v>
      </c>
      <c r="B92" s="71" t="s">
        <v>261</v>
      </c>
      <c r="C92" s="56" t="s">
        <v>262</v>
      </c>
      <c r="D92" s="57" t="s">
        <v>136</v>
      </c>
      <c r="E92" s="58" t="s">
        <v>187</v>
      </c>
      <c r="F92" s="59">
        <v>45.8</v>
      </c>
      <c r="G92" s="59">
        <f t="shared" si="33"/>
        <v>16.73</v>
      </c>
      <c r="H92" s="60">
        <f t="shared" si="34"/>
        <v>3.7240000000000002</v>
      </c>
      <c r="I92" s="60">
        <f t="shared" si="35"/>
        <v>20.45</v>
      </c>
      <c r="J92" s="60">
        <f t="shared" si="36"/>
        <v>936.61</v>
      </c>
    </row>
    <row r="93" spans="1:10" ht="14.65" customHeight="1">
      <c r="A93" s="56" t="s">
        <v>263</v>
      </c>
      <c r="B93" s="71" t="s">
        <v>264</v>
      </c>
      <c r="C93" s="56" t="s">
        <v>265</v>
      </c>
      <c r="D93" s="57" t="s">
        <v>136</v>
      </c>
      <c r="E93" s="58" t="s">
        <v>187</v>
      </c>
      <c r="F93" s="59">
        <v>147.44999999999999</v>
      </c>
      <c r="G93" s="59">
        <f t="shared" si="33"/>
        <v>37.199999999999996</v>
      </c>
      <c r="H93" s="60">
        <f t="shared" si="34"/>
        <v>8.2806999999999995</v>
      </c>
      <c r="I93" s="60">
        <f t="shared" si="35"/>
        <v>45.48</v>
      </c>
      <c r="J93" s="60">
        <f t="shared" si="36"/>
        <v>6706.03</v>
      </c>
    </row>
    <row r="94" spans="1:10" ht="14.65" customHeight="1">
      <c r="A94" s="56" t="s">
        <v>266</v>
      </c>
      <c r="B94" s="71" t="s">
        <v>267</v>
      </c>
      <c r="C94" s="56" t="s">
        <v>268</v>
      </c>
      <c r="D94" s="57" t="s">
        <v>136</v>
      </c>
      <c r="E94" s="58" t="s">
        <v>187</v>
      </c>
      <c r="F94" s="59">
        <v>0.4</v>
      </c>
      <c r="G94" s="59">
        <f t="shared" si="33"/>
        <v>13.17</v>
      </c>
      <c r="H94" s="60">
        <f t="shared" si="34"/>
        <v>2.9316</v>
      </c>
      <c r="I94" s="60">
        <f t="shared" si="35"/>
        <v>16.100000000000001</v>
      </c>
      <c r="J94" s="60">
        <f t="shared" si="36"/>
        <v>6.44</v>
      </c>
    </row>
    <row r="95" spans="1:10" ht="14.65" customHeight="1">
      <c r="A95" s="56" t="s">
        <v>269</v>
      </c>
      <c r="B95" s="71" t="s">
        <v>270</v>
      </c>
      <c r="C95" s="56" t="s">
        <v>271</v>
      </c>
      <c r="D95" s="57" t="s">
        <v>136</v>
      </c>
      <c r="E95" s="58" t="s">
        <v>187</v>
      </c>
      <c r="F95" s="59">
        <v>43.12</v>
      </c>
      <c r="G95" s="59">
        <f t="shared" si="33"/>
        <v>25.45</v>
      </c>
      <c r="H95" s="60">
        <f t="shared" si="34"/>
        <v>5.6650999999999998</v>
      </c>
      <c r="I95" s="60">
        <f t="shared" si="35"/>
        <v>31.11</v>
      </c>
      <c r="J95" s="60">
        <f t="shared" si="36"/>
        <v>1341.46</v>
      </c>
    </row>
    <row r="96" spans="1:10" ht="14.65" customHeight="1">
      <c r="A96" s="56" t="s">
        <v>272</v>
      </c>
      <c r="B96" s="73">
        <v>52951</v>
      </c>
      <c r="C96" s="56" t="s">
        <v>273</v>
      </c>
      <c r="D96" s="57" t="s">
        <v>140</v>
      </c>
      <c r="E96" s="58" t="s">
        <v>118</v>
      </c>
      <c r="F96" s="59">
        <v>2</v>
      </c>
      <c r="G96" s="59">
        <f t="shared" si="33"/>
        <v>1138.6199999999999</v>
      </c>
      <c r="H96" s="60">
        <f t="shared" si="34"/>
        <v>253.45679999999999</v>
      </c>
      <c r="I96" s="60">
        <f t="shared" si="35"/>
        <v>1392.07</v>
      </c>
      <c r="J96" s="60">
        <f t="shared" si="36"/>
        <v>2784.14</v>
      </c>
    </row>
    <row r="97" spans="1:10" ht="14.65" customHeight="1">
      <c r="A97" s="56" t="s">
        <v>274</v>
      </c>
      <c r="B97" s="71" t="s">
        <v>275</v>
      </c>
      <c r="C97" s="56" t="s">
        <v>276</v>
      </c>
      <c r="D97" s="57" t="s">
        <v>136</v>
      </c>
      <c r="E97" s="58" t="s">
        <v>226</v>
      </c>
      <c r="F97" s="59">
        <v>2</v>
      </c>
      <c r="G97" s="59">
        <f t="shared" si="33"/>
        <v>21.129999999999995</v>
      </c>
      <c r="H97" s="60">
        <f t="shared" si="34"/>
        <v>4.7035</v>
      </c>
      <c r="I97" s="60">
        <f t="shared" si="35"/>
        <v>25.83</v>
      </c>
      <c r="J97" s="60">
        <f t="shared" si="36"/>
        <v>51.66</v>
      </c>
    </row>
    <row r="98" spans="1:10" ht="19.149999999999999" customHeight="1">
      <c r="A98" s="70" t="s">
        <v>708</v>
      </c>
      <c r="B98" s="155" t="s">
        <v>709</v>
      </c>
      <c r="C98" s="156"/>
      <c r="D98" s="156"/>
      <c r="E98" s="156"/>
      <c r="F98" s="156"/>
      <c r="G98" s="156"/>
      <c r="H98" s="156"/>
      <c r="I98" s="157"/>
      <c r="J98" s="45">
        <f>SUM(J99:J125)</f>
        <v>12395.4</v>
      </c>
    </row>
    <row r="99" spans="1:10" ht="17.25" customHeight="1">
      <c r="A99" s="56" t="s">
        <v>277</v>
      </c>
      <c r="B99" s="71" t="s">
        <v>278</v>
      </c>
      <c r="C99" s="56" t="s">
        <v>279</v>
      </c>
      <c r="D99" s="57" t="s">
        <v>136</v>
      </c>
      <c r="E99" s="58" t="s">
        <v>226</v>
      </c>
      <c r="F99" s="59">
        <v>3</v>
      </c>
      <c r="G99" s="59">
        <f t="shared" ref="G99:G125" si="37">VLOOKUP(B99,COMPNORMAL,2,FALSE)</f>
        <v>2.13</v>
      </c>
      <c r="H99" s="60">
        <f t="shared" ref="H99:H125" si="38">TRUNC(G99*BDI,4)</f>
        <v>0.47410000000000002</v>
      </c>
      <c r="I99" s="60">
        <f t="shared" ref="I99:I125" si="39">TRUNC(G99*(1+BDI),2)</f>
        <v>2.6</v>
      </c>
      <c r="J99" s="60">
        <f t="shared" ref="J99:J125" si="40">ROUND(I99*F99,2)</f>
        <v>7.8</v>
      </c>
    </row>
    <row r="100" spans="1:10" ht="19.149999999999999" customHeight="1">
      <c r="A100" s="56" t="s">
        <v>280</v>
      </c>
      <c r="B100" s="74">
        <v>815</v>
      </c>
      <c r="C100" s="48" t="s">
        <v>786</v>
      </c>
      <c r="D100" s="57" t="s">
        <v>121</v>
      </c>
      <c r="E100" s="58" t="s">
        <v>118</v>
      </c>
      <c r="F100" s="59">
        <v>2</v>
      </c>
      <c r="G100" s="59">
        <f t="shared" si="37"/>
        <v>12.12</v>
      </c>
      <c r="H100" s="60">
        <f t="shared" si="38"/>
        <v>2.6979000000000002</v>
      </c>
      <c r="I100" s="60">
        <f t="shared" si="39"/>
        <v>14.81</v>
      </c>
      <c r="J100" s="60">
        <f t="shared" si="40"/>
        <v>29.62</v>
      </c>
    </row>
    <row r="101" spans="1:10" ht="19.149999999999999" customHeight="1">
      <c r="A101" s="56" t="s">
        <v>281</v>
      </c>
      <c r="B101" s="71" t="s">
        <v>282</v>
      </c>
      <c r="C101" s="48" t="s">
        <v>787</v>
      </c>
      <c r="D101" s="57" t="s">
        <v>136</v>
      </c>
      <c r="E101" s="58" t="s">
        <v>226</v>
      </c>
      <c r="F101" s="59">
        <v>152</v>
      </c>
      <c r="G101" s="59">
        <f t="shared" si="37"/>
        <v>3.55</v>
      </c>
      <c r="H101" s="60">
        <f t="shared" si="38"/>
        <v>0.79020000000000001</v>
      </c>
      <c r="I101" s="60">
        <f t="shared" si="39"/>
        <v>4.34</v>
      </c>
      <c r="J101" s="60">
        <f t="shared" si="40"/>
        <v>659.68</v>
      </c>
    </row>
    <row r="102" spans="1:10" ht="19.149999999999999" customHeight="1">
      <c r="A102" s="56" t="s">
        <v>283</v>
      </c>
      <c r="B102" s="61">
        <v>89492</v>
      </c>
      <c r="C102" s="48" t="s">
        <v>788</v>
      </c>
      <c r="D102" s="57" t="s">
        <v>121</v>
      </c>
      <c r="E102" s="58" t="s">
        <v>118</v>
      </c>
      <c r="F102" s="59">
        <v>11</v>
      </c>
      <c r="G102" s="59">
        <f t="shared" si="37"/>
        <v>5.59</v>
      </c>
      <c r="H102" s="60">
        <f t="shared" si="38"/>
        <v>1.2443</v>
      </c>
      <c r="I102" s="60">
        <f t="shared" si="39"/>
        <v>6.83</v>
      </c>
      <c r="J102" s="60">
        <f t="shared" si="40"/>
        <v>75.13</v>
      </c>
    </row>
    <row r="103" spans="1:10" ht="19.149999999999999" customHeight="1">
      <c r="A103" s="56" t="s">
        <v>284</v>
      </c>
      <c r="B103" s="61">
        <v>89497</v>
      </c>
      <c r="C103" s="48" t="s">
        <v>789</v>
      </c>
      <c r="D103" s="57" t="s">
        <v>121</v>
      </c>
      <c r="E103" s="58" t="s">
        <v>118</v>
      </c>
      <c r="F103" s="59">
        <v>20</v>
      </c>
      <c r="G103" s="59">
        <f t="shared" si="37"/>
        <v>9.5399999999999991</v>
      </c>
      <c r="H103" s="60">
        <f t="shared" si="38"/>
        <v>2.1236000000000002</v>
      </c>
      <c r="I103" s="60">
        <f t="shared" si="39"/>
        <v>11.66</v>
      </c>
      <c r="J103" s="60">
        <f t="shared" si="40"/>
        <v>233.2</v>
      </c>
    </row>
    <row r="104" spans="1:10" ht="19.149999999999999" customHeight="1">
      <c r="A104" s="56" t="s">
        <v>285</v>
      </c>
      <c r="B104" s="61">
        <v>89501</v>
      </c>
      <c r="C104" s="48" t="s">
        <v>790</v>
      </c>
      <c r="D104" s="57" t="s">
        <v>121</v>
      </c>
      <c r="E104" s="58" t="s">
        <v>118</v>
      </c>
      <c r="F104" s="59">
        <v>1</v>
      </c>
      <c r="G104" s="59">
        <f t="shared" si="37"/>
        <v>11.339999999999998</v>
      </c>
      <c r="H104" s="60">
        <f t="shared" si="38"/>
        <v>2.5242</v>
      </c>
      <c r="I104" s="60">
        <f t="shared" si="39"/>
        <v>13.86</v>
      </c>
      <c r="J104" s="60">
        <f t="shared" si="40"/>
        <v>13.86</v>
      </c>
    </row>
    <row r="105" spans="1:10" ht="19.149999999999999" customHeight="1">
      <c r="A105" s="56" t="s">
        <v>286</v>
      </c>
      <c r="B105" s="71" t="s">
        <v>287</v>
      </c>
      <c r="C105" s="48" t="s">
        <v>791</v>
      </c>
      <c r="D105" s="57" t="s">
        <v>136</v>
      </c>
      <c r="E105" s="58" t="s">
        <v>226</v>
      </c>
      <c r="F105" s="59">
        <v>11</v>
      </c>
      <c r="G105" s="59">
        <f t="shared" si="37"/>
        <v>33.64</v>
      </c>
      <c r="H105" s="60">
        <f t="shared" si="38"/>
        <v>7.4882</v>
      </c>
      <c r="I105" s="60">
        <f t="shared" si="39"/>
        <v>41.12</v>
      </c>
      <c r="J105" s="60">
        <f t="shared" si="40"/>
        <v>452.32</v>
      </c>
    </row>
    <row r="106" spans="1:10" ht="14.65" customHeight="1">
      <c r="A106" s="56" t="s">
        <v>288</v>
      </c>
      <c r="B106" s="71" t="s">
        <v>289</v>
      </c>
      <c r="C106" s="56" t="s">
        <v>290</v>
      </c>
      <c r="D106" s="57" t="s">
        <v>136</v>
      </c>
      <c r="E106" s="58" t="s">
        <v>226</v>
      </c>
      <c r="F106" s="59">
        <v>7</v>
      </c>
      <c r="G106" s="59">
        <f t="shared" si="37"/>
        <v>15.2</v>
      </c>
      <c r="H106" s="60">
        <f t="shared" si="38"/>
        <v>3.3835000000000002</v>
      </c>
      <c r="I106" s="60">
        <f t="shared" si="39"/>
        <v>18.579999999999998</v>
      </c>
      <c r="J106" s="60">
        <f t="shared" si="40"/>
        <v>130.06</v>
      </c>
    </row>
    <row r="107" spans="1:10" ht="14.65" customHeight="1">
      <c r="A107" s="56" t="s">
        <v>291</v>
      </c>
      <c r="B107" s="73">
        <v>52223</v>
      </c>
      <c r="C107" s="56" t="s">
        <v>292</v>
      </c>
      <c r="D107" s="57" t="s">
        <v>140</v>
      </c>
      <c r="E107" s="58" t="s">
        <v>118</v>
      </c>
      <c r="F107" s="59">
        <v>42</v>
      </c>
      <c r="G107" s="59">
        <f t="shared" si="37"/>
        <v>12.59</v>
      </c>
      <c r="H107" s="60">
        <f t="shared" si="38"/>
        <v>2.8025000000000002</v>
      </c>
      <c r="I107" s="60">
        <f t="shared" si="39"/>
        <v>15.39</v>
      </c>
      <c r="J107" s="60">
        <f t="shared" si="40"/>
        <v>646.38</v>
      </c>
    </row>
    <row r="108" spans="1:10" ht="14.65" customHeight="1">
      <c r="A108" s="72">
        <v>40424</v>
      </c>
      <c r="B108" s="73">
        <v>52222</v>
      </c>
      <c r="C108" s="56" t="s">
        <v>293</v>
      </c>
      <c r="D108" s="57" t="s">
        <v>140</v>
      </c>
      <c r="E108" s="58" t="s">
        <v>118</v>
      </c>
      <c r="F108" s="59">
        <v>2</v>
      </c>
      <c r="G108" s="59">
        <f t="shared" si="37"/>
        <v>18.36</v>
      </c>
      <c r="H108" s="60">
        <f t="shared" si="38"/>
        <v>4.0869</v>
      </c>
      <c r="I108" s="60">
        <f t="shared" si="39"/>
        <v>22.44</v>
      </c>
      <c r="J108" s="60">
        <f t="shared" si="40"/>
        <v>44.88</v>
      </c>
    </row>
    <row r="109" spans="1:10" ht="14.65" customHeight="1">
      <c r="A109" s="72">
        <v>40789</v>
      </c>
      <c r="B109" s="71" t="s">
        <v>294</v>
      </c>
      <c r="C109" s="56" t="s">
        <v>295</v>
      </c>
      <c r="D109" s="57" t="s">
        <v>136</v>
      </c>
      <c r="E109" s="58" t="s">
        <v>226</v>
      </c>
      <c r="F109" s="59">
        <v>4</v>
      </c>
      <c r="G109" s="59">
        <f t="shared" si="37"/>
        <v>19.920000000000002</v>
      </c>
      <c r="H109" s="60">
        <f t="shared" si="38"/>
        <v>4.4340999999999999</v>
      </c>
      <c r="I109" s="60">
        <f t="shared" si="39"/>
        <v>24.35</v>
      </c>
      <c r="J109" s="60">
        <f t="shared" si="40"/>
        <v>97.4</v>
      </c>
    </row>
    <row r="110" spans="1:10" ht="14.65" customHeight="1">
      <c r="A110" s="72">
        <v>41155</v>
      </c>
      <c r="B110" s="73">
        <v>52220</v>
      </c>
      <c r="C110" s="56" t="s">
        <v>296</v>
      </c>
      <c r="D110" s="57" t="s">
        <v>140</v>
      </c>
      <c r="E110" s="58" t="s">
        <v>118</v>
      </c>
      <c r="F110" s="59">
        <v>1</v>
      </c>
      <c r="G110" s="59">
        <f t="shared" si="37"/>
        <v>37.85</v>
      </c>
      <c r="H110" s="60">
        <f t="shared" si="38"/>
        <v>8.4253999999999998</v>
      </c>
      <c r="I110" s="60">
        <f t="shared" si="39"/>
        <v>46.27</v>
      </c>
      <c r="J110" s="60">
        <f t="shared" si="40"/>
        <v>46.27</v>
      </c>
    </row>
    <row r="111" spans="1:10" ht="14.65" customHeight="1">
      <c r="A111" s="72">
        <v>41520</v>
      </c>
      <c r="B111" s="73">
        <v>52219</v>
      </c>
      <c r="C111" s="56" t="s">
        <v>297</v>
      </c>
      <c r="D111" s="57" t="s">
        <v>140</v>
      </c>
      <c r="E111" s="58" t="s">
        <v>118</v>
      </c>
      <c r="F111" s="59">
        <v>2</v>
      </c>
      <c r="G111" s="59">
        <f t="shared" si="37"/>
        <v>67.62</v>
      </c>
      <c r="H111" s="60">
        <f t="shared" si="38"/>
        <v>15.052199999999999</v>
      </c>
      <c r="I111" s="60">
        <f t="shared" si="39"/>
        <v>82.67</v>
      </c>
      <c r="J111" s="60">
        <f t="shared" si="40"/>
        <v>165.34</v>
      </c>
    </row>
    <row r="112" spans="1:10" ht="19.149999999999999" customHeight="1">
      <c r="A112" s="72">
        <v>41885</v>
      </c>
      <c r="B112" s="74">
        <v>98</v>
      </c>
      <c r="C112" s="48" t="s">
        <v>792</v>
      </c>
      <c r="D112" s="57" t="s">
        <v>121</v>
      </c>
      <c r="E112" s="58" t="s">
        <v>118</v>
      </c>
      <c r="F112" s="59">
        <v>4</v>
      </c>
      <c r="G112" s="59">
        <f t="shared" si="37"/>
        <v>20.11</v>
      </c>
      <c r="H112" s="60">
        <f t="shared" si="38"/>
        <v>4.4763999999999999</v>
      </c>
      <c r="I112" s="60">
        <f t="shared" si="39"/>
        <v>24.58</v>
      </c>
      <c r="J112" s="60">
        <f t="shared" si="40"/>
        <v>98.32</v>
      </c>
    </row>
    <row r="113" spans="1:10" ht="19.149999999999999" customHeight="1">
      <c r="A113" s="72">
        <v>42250</v>
      </c>
      <c r="B113" s="74">
        <v>98</v>
      </c>
      <c r="C113" s="48" t="s">
        <v>792</v>
      </c>
      <c r="D113" s="58" t="s">
        <v>121</v>
      </c>
      <c r="E113" s="58" t="s">
        <v>118</v>
      </c>
      <c r="F113" s="59">
        <v>4</v>
      </c>
      <c r="G113" s="59">
        <f t="shared" si="37"/>
        <v>20.11</v>
      </c>
      <c r="H113" s="60">
        <f t="shared" si="38"/>
        <v>4.4763999999999999</v>
      </c>
      <c r="I113" s="60">
        <f t="shared" si="39"/>
        <v>24.58</v>
      </c>
      <c r="J113" s="60">
        <f t="shared" si="40"/>
        <v>98.32</v>
      </c>
    </row>
    <row r="114" spans="1:10" ht="25.9" customHeight="1">
      <c r="A114" s="72">
        <v>42616</v>
      </c>
      <c r="B114" s="71" t="s">
        <v>298</v>
      </c>
      <c r="C114" s="48" t="s">
        <v>793</v>
      </c>
      <c r="D114" s="58" t="s">
        <v>136</v>
      </c>
      <c r="E114" s="58" t="s">
        <v>226</v>
      </c>
      <c r="F114" s="62">
        <v>19</v>
      </c>
      <c r="G114" s="59">
        <f t="shared" si="37"/>
        <v>25.859999999999996</v>
      </c>
      <c r="H114" s="60">
        <f t="shared" si="38"/>
        <v>5.7564000000000002</v>
      </c>
      <c r="I114" s="60">
        <f t="shared" si="39"/>
        <v>31.61</v>
      </c>
      <c r="J114" s="60">
        <f t="shared" si="40"/>
        <v>600.59</v>
      </c>
    </row>
    <row r="115" spans="1:10" ht="14.65" customHeight="1">
      <c r="A115" s="72">
        <v>42981</v>
      </c>
      <c r="B115" s="71" t="s">
        <v>299</v>
      </c>
      <c r="C115" s="56" t="s">
        <v>300</v>
      </c>
      <c r="D115" s="57" t="s">
        <v>140</v>
      </c>
      <c r="E115" s="58" t="s">
        <v>118</v>
      </c>
      <c r="F115" s="59">
        <v>5</v>
      </c>
      <c r="G115" s="59">
        <f t="shared" si="37"/>
        <v>38.97</v>
      </c>
      <c r="H115" s="60">
        <f t="shared" si="38"/>
        <v>8.6746999999999996</v>
      </c>
      <c r="I115" s="60">
        <f t="shared" si="39"/>
        <v>47.64</v>
      </c>
      <c r="J115" s="60">
        <f t="shared" si="40"/>
        <v>238.2</v>
      </c>
    </row>
    <row r="116" spans="1:10" ht="14.65" customHeight="1">
      <c r="A116" s="72">
        <v>43346</v>
      </c>
      <c r="B116" s="71" t="s">
        <v>301</v>
      </c>
      <c r="C116" s="56" t="s">
        <v>302</v>
      </c>
      <c r="D116" s="57" t="s">
        <v>140</v>
      </c>
      <c r="E116" s="58" t="s">
        <v>118</v>
      </c>
      <c r="F116" s="59">
        <v>4</v>
      </c>
      <c r="G116" s="59">
        <f t="shared" si="37"/>
        <v>44.13</v>
      </c>
      <c r="H116" s="60">
        <f t="shared" si="38"/>
        <v>9.8232999999999997</v>
      </c>
      <c r="I116" s="60">
        <f t="shared" si="39"/>
        <v>53.95</v>
      </c>
      <c r="J116" s="60">
        <f t="shared" si="40"/>
        <v>215.8</v>
      </c>
    </row>
    <row r="117" spans="1:10" ht="14.65" customHeight="1">
      <c r="A117" s="72">
        <v>43711</v>
      </c>
      <c r="B117" s="71" t="s">
        <v>303</v>
      </c>
      <c r="C117" s="56" t="s">
        <v>304</v>
      </c>
      <c r="D117" s="57" t="s">
        <v>140</v>
      </c>
      <c r="E117" s="58" t="s">
        <v>118</v>
      </c>
      <c r="F117" s="59">
        <v>3</v>
      </c>
      <c r="G117" s="59">
        <f t="shared" si="37"/>
        <v>98.37</v>
      </c>
      <c r="H117" s="60">
        <f t="shared" si="38"/>
        <v>21.897099999999998</v>
      </c>
      <c r="I117" s="60">
        <f t="shared" si="39"/>
        <v>120.26</v>
      </c>
      <c r="J117" s="60">
        <f t="shared" si="40"/>
        <v>360.78</v>
      </c>
    </row>
    <row r="118" spans="1:10" ht="19.149999999999999" customHeight="1">
      <c r="A118" s="72">
        <v>44077</v>
      </c>
      <c r="B118" s="61">
        <v>93358</v>
      </c>
      <c r="C118" s="48" t="s">
        <v>756</v>
      </c>
      <c r="D118" s="58" t="s">
        <v>121</v>
      </c>
      <c r="E118" s="58" t="s">
        <v>155</v>
      </c>
      <c r="F118" s="59">
        <v>44.84</v>
      </c>
      <c r="G118" s="59">
        <f t="shared" si="37"/>
        <v>52.16</v>
      </c>
      <c r="H118" s="60">
        <f t="shared" si="38"/>
        <v>11.610799999999999</v>
      </c>
      <c r="I118" s="60">
        <f t="shared" si="39"/>
        <v>63.77</v>
      </c>
      <c r="J118" s="60">
        <f t="shared" si="40"/>
        <v>2859.45</v>
      </c>
    </row>
    <row r="119" spans="1:10" ht="19.149999999999999" customHeight="1">
      <c r="A119" s="72">
        <v>44442</v>
      </c>
      <c r="B119" s="61">
        <v>93382</v>
      </c>
      <c r="C119" s="48" t="s">
        <v>757</v>
      </c>
      <c r="D119" s="58" t="s">
        <v>121</v>
      </c>
      <c r="E119" s="58" t="s">
        <v>155</v>
      </c>
      <c r="F119" s="59">
        <v>44.84</v>
      </c>
      <c r="G119" s="59">
        <f t="shared" si="37"/>
        <v>23.44</v>
      </c>
      <c r="H119" s="60">
        <f t="shared" si="38"/>
        <v>5.2176999999999998</v>
      </c>
      <c r="I119" s="60">
        <f t="shared" si="39"/>
        <v>28.65</v>
      </c>
      <c r="J119" s="60">
        <f t="shared" si="40"/>
        <v>1284.67</v>
      </c>
    </row>
    <row r="120" spans="1:10" ht="14.65" customHeight="1">
      <c r="A120" s="72">
        <v>44807</v>
      </c>
      <c r="B120" s="71" t="s">
        <v>305</v>
      </c>
      <c r="C120" s="56" t="s">
        <v>306</v>
      </c>
      <c r="D120" s="57" t="s">
        <v>140</v>
      </c>
      <c r="E120" s="58" t="s">
        <v>118</v>
      </c>
      <c r="F120" s="59">
        <v>2</v>
      </c>
      <c r="G120" s="59">
        <f t="shared" si="37"/>
        <v>54.63</v>
      </c>
      <c r="H120" s="60">
        <f t="shared" si="38"/>
        <v>12.160600000000001</v>
      </c>
      <c r="I120" s="60">
        <f t="shared" si="39"/>
        <v>66.790000000000006</v>
      </c>
      <c r="J120" s="60">
        <f t="shared" si="40"/>
        <v>133.58000000000001</v>
      </c>
    </row>
    <row r="121" spans="1:10" ht="14.65" customHeight="1">
      <c r="A121" s="72">
        <v>45172</v>
      </c>
      <c r="B121" s="71" t="s">
        <v>307</v>
      </c>
      <c r="C121" s="56" t="s">
        <v>308</v>
      </c>
      <c r="D121" s="58" t="s">
        <v>136</v>
      </c>
      <c r="E121" s="58" t="s">
        <v>226</v>
      </c>
      <c r="F121" s="59">
        <v>2</v>
      </c>
      <c r="G121" s="59">
        <f t="shared" si="37"/>
        <v>14.26</v>
      </c>
      <c r="H121" s="60">
        <f t="shared" si="38"/>
        <v>3.1741999999999999</v>
      </c>
      <c r="I121" s="60">
        <f t="shared" si="39"/>
        <v>17.43</v>
      </c>
      <c r="J121" s="60">
        <f t="shared" si="40"/>
        <v>34.86</v>
      </c>
    </row>
    <row r="122" spans="1:10" ht="25.9" customHeight="1">
      <c r="A122" s="72">
        <v>45538</v>
      </c>
      <c r="B122" s="61">
        <v>95676</v>
      </c>
      <c r="C122" s="56" t="s">
        <v>309</v>
      </c>
      <c r="D122" s="58" t="s">
        <v>121</v>
      </c>
      <c r="E122" s="58" t="s">
        <v>118</v>
      </c>
      <c r="F122" s="62">
        <v>1</v>
      </c>
      <c r="G122" s="59">
        <f t="shared" si="37"/>
        <v>88.59</v>
      </c>
      <c r="H122" s="60">
        <f t="shared" si="38"/>
        <v>19.720099999999999</v>
      </c>
      <c r="I122" s="60">
        <f t="shared" si="39"/>
        <v>108.31</v>
      </c>
      <c r="J122" s="60">
        <f t="shared" si="40"/>
        <v>108.31</v>
      </c>
    </row>
    <row r="123" spans="1:10" ht="14.65" customHeight="1">
      <c r="A123" s="72">
        <v>45903</v>
      </c>
      <c r="B123" s="71" t="s">
        <v>310</v>
      </c>
      <c r="C123" s="56" t="s">
        <v>311</v>
      </c>
      <c r="D123" s="58" t="s">
        <v>136</v>
      </c>
      <c r="E123" s="58" t="s">
        <v>226</v>
      </c>
      <c r="F123" s="59">
        <v>1</v>
      </c>
      <c r="G123" s="59">
        <f t="shared" si="37"/>
        <v>101.82</v>
      </c>
      <c r="H123" s="60">
        <f t="shared" si="38"/>
        <v>22.665099999999999</v>
      </c>
      <c r="I123" s="60">
        <f t="shared" si="39"/>
        <v>124.48</v>
      </c>
      <c r="J123" s="60">
        <f t="shared" si="40"/>
        <v>124.48</v>
      </c>
    </row>
    <row r="124" spans="1:10" ht="14.65" customHeight="1">
      <c r="A124" s="72">
        <v>46268</v>
      </c>
      <c r="B124" s="71" t="s">
        <v>312</v>
      </c>
      <c r="C124" s="56" t="s">
        <v>313</v>
      </c>
      <c r="D124" s="58" t="s">
        <v>136</v>
      </c>
      <c r="E124" s="58" t="s">
        <v>226</v>
      </c>
      <c r="F124" s="59">
        <v>1</v>
      </c>
      <c r="G124" s="59">
        <f t="shared" si="37"/>
        <v>62.249999999999993</v>
      </c>
      <c r="H124" s="60">
        <f t="shared" si="38"/>
        <v>13.8568</v>
      </c>
      <c r="I124" s="60">
        <f t="shared" si="39"/>
        <v>76.099999999999994</v>
      </c>
      <c r="J124" s="60">
        <f t="shared" si="40"/>
        <v>76.099999999999994</v>
      </c>
    </row>
    <row r="125" spans="1:10" ht="19.149999999999999" customHeight="1">
      <c r="A125" s="72">
        <v>46633</v>
      </c>
      <c r="B125" s="75">
        <v>102113</v>
      </c>
      <c r="C125" s="48" t="s">
        <v>794</v>
      </c>
      <c r="D125" s="58" t="s">
        <v>121</v>
      </c>
      <c r="E125" s="58" t="s">
        <v>118</v>
      </c>
      <c r="F125" s="59">
        <v>2</v>
      </c>
      <c r="G125" s="59">
        <f t="shared" si="37"/>
        <v>1455.9199999999994</v>
      </c>
      <c r="H125" s="60">
        <f t="shared" si="38"/>
        <v>324.08769999999998</v>
      </c>
      <c r="I125" s="60">
        <f t="shared" si="39"/>
        <v>1780</v>
      </c>
      <c r="J125" s="60">
        <f t="shared" si="40"/>
        <v>3560</v>
      </c>
    </row>
    <row r="126" spans="1:10" ht="19.149999999999999" customHeight="1">
      <c r="A126" s="55">
        <v>10</v>
      </c>
      <c r="B126" s="155" t="s">
        <v>710</v>
      </c>
      <c r="C126" s="156"/>
      <c r="D126" s="156"/>
      <c r="E126" s="156"/>
      <c r="F126" s="156"/>
      <c r="G126" s="156"/>
      <c r="H126" s="156"/>
      <c r="I126" s="157"/>
      <c r="J126" s="45">
        <f>J127+J133+J152+J175</f>
        <v>60588.79</v>
      </c>
    </row>
    <row r="127" spans="1:10" ht="19.149999999999999" customHeight="1">
      <c r="A127" s="70" t="s">
        <v>711</v>
      </c>
      <c r="B127" s="155" t="s">
        <v>712</v>
      </c>
      <c r="C127" s="156"/>
      <c r="D127" s="156"/>
      <c r="E127" s="156"/>
      <c r="F127" s="156"/>
      <c r="G127" s="156"/>
      <c r="H127" s="156"/>
      <c r="I127" s="157"/>
      <c r="J127" s="45">
        <f>SUM(J128:J132)</f>
        <v>18600.12</v>
      </c>
    </row>
    <row r="128" spans="1:10" ht="17.25" customHeight="1">
      <c r="A128" s="76">
        <v>40179</v>
      </c>
      <c r="B128" s="74">
        <v>9835</v>
      </c>
      <c r="C128" s="56" t="s">
        <v>314</v>
      </c>
      <c r="D128" s="58" t="s">
        <v>121</v>
      </c>
      <c r="E128" s="58" t="s">
        <v>125</v>
      </c>
      <c r="F128" s="59">
        <v>17.05</v>
      </c>
      <c r="G128" s="59">
        <f>VLOOKUP(B128,COMPNORMAL,2,FALSE)</f>
        <v>4.8499999999999996</v>
      </c>
      <c r="H128" s="60">
        <f t="shared" ref="H128:H132" si="41">TRUNC(G128*BDI,4)</f>
        <v>1.0795999999999999</v>
      </c>
      <c r="I128" s="60">
        <f t="shared" ref="I128:I132" si="42">TRUNC(G128*(1+BDI),2)</f>
        <v>5.92</v>
      </c>
      <c r="J128" s="60">
        <f t="shared" ref="J128:J132" si="43">ROUND(I128*F128,2)</f>
        <v>100.94</v>
      </c>
    </row>
    <row r="129" spans="1:10" ht="25.9" customHeight="1">
      <c r="A129" s="76">
        <v>40180</v>
      </c>
      <c r="B129" s="61">
        <v>89799</v>
      </c>
      <c r="C129" s="48" t="s">
        <v>795</v>
      </c>
      <c r="D129" s="58" t="s">
        <v>121</v>
      </c>
      <c r="E129" s="58" t="s">
        <v>125</v>
      </c>
      <c r="F129" s="62">
        <v>4.83</v>
      </c>
      <c r="G129" s="59">
        <f>VLOOKUP(B129,COMPNORMAL,2,FALSE)</f>
        <v>16.98</v>
      </c>
      <c r="H129" s="60">
        <f t="shared" si="41"/>
        <v>3.7797000000000001</v>
      </c>
      <c r="I129" s="60">
        <f t="shared" si="42"/>
        <v>20.75</v>
      </c>
      <c r="J129" s="60">
        <f t="shared" si="43"/>
        <v>100.22</v>
      </c>
    </row>
    <row r="130" spans="1:10" ht="19.149999999999999" customHeight="1">
      <c r="A130" s="76">
        <v>40181</v>
      </c>
      <c r="B130" s="71" t="s">
        <v>315</v>
      </c>
      <c r="C130" s="48" t="s">
        <v>796</v>
      </c>
      <c r="D130" s="58" t="s">
        <v>136</v>
      </c>
      <c r="E130" s="58" t="s">
        <v>187</v>
      </c>
      <c r="F130" s="59">
        <v>76.38</v>
      </c>
      <c r="G130" s="59">
        <f>VLOOKUP(B130,COMPNORMAL,2,FALSE)</f>
        <v>11.489999999999998</v>
      </c>
      <c r="H130" s="60">
        <f t="shared" si="41"/>
        <v>2.5575999999999999</v>
      </c>
      <c r="I130" s="60">
        <f t="shared" si="42"/>
        <v>14.04</v>
      </c>
      <c r="J130" s="60">
        <f t="shared" si="43"/>
        <v>1072.3800000000001</v>
      </c>
    </row>
    <row r="131" spans="1:10" ht="25.9" customHeight="1">
      <c r="A131" s="76">
        <v>40182</v>
      </c>
      <c r="B131" s="61">
        <v>89800</v>
      </c>
      <c r="C131" s="48" t="s">
        <v>797</v>
      </c>
      <c r="D131" s="58" t="s">
        <v>121</v>
      </c>
      <c r="E131" s="58" t="s">
        <v>125</v>
      </c>
      <c r="F131" s="62">
        <v>398.15</v>
      </c>
      <c r="G131" s="59">
        <f>VLOOKUP(B131,COMPNORMAL,2,FALSE)</f>
        <v>20.690000000000005</v>
      </c>
      <c r="H131" s="60">
        <f t="shared" si="41"/>
        <v>4.6055000000000001</v>
      </c>
      <c r="I131" s="60">
        <f t="shared" si="42"/>
        <v>25.29</v>
      </c>
      <c r="J131" s="60">
        <f t="shared" si="43"/>
        <v>10069.209999999999</v>
      </c>
    </row>
    <row r="132" spans="1:10" ht="17.25" customHeight="1">
      <c r="A132" s="76">
        <v>40183</v>
      </c>
      <c r="B132" s="74">
        <v>20065</v>
      </c>
      <c r="C132" s="56" t="s">
        <v>316</v>
      </c>
      <c r="D132" s="58" t="s">
        <v>121</v>
      </c>
      <c r="E132" s="58" t="s">
        <v>125</v>
      </c>
      <c r="F132" s="59">
        <v>172.63</v>
      </c>
      <c r="G132" s="59">
        <f>VLOOKUP(B132,COMPNORMAL,2,FALSE)</f>
        <v>34.39</v>
      </c>
      <c r="H132" s="60">
        <f t="shared" si="41"/>
        <v>7.6551999999999998</v>
      </c>
      <c r="I132" s="60">
        <f t="shared" si="42"/>
        <v>42.04</v>
      </c>
      <c r="J132" s="60">
        <f t="shared" si="43"/>
        <v>7257.37</v>
      </c>
    </row>
    <row r="133" spans="1:10" ht="19.149999999999999" customHeight="1">
      <c r="A133" s="70" t="s">
        <v>713</v>
      </c>
      <c r="B133" s="155" t="s">
        <v>714</v>
      </c>
      <c r="C133" s="156"/>
      <c r="D133" s="156"/>
      <c r="E133" s="156"/>
      <c r="F133" s="156"/>
      <c r="G133" s="156"/>
      <c r="H133" s="156"/>
      <c r="I133" s="157"/>
      <c r="J133" s="45">
        <f>SUM(J134:J151)</f>
        <v>11579.060000000001</v>
      </c>
    </row>
    <row r="134" spans="1:10" ht="14.65" customHeight="1">
      <c r="A134" s="76">
        <v>40210</v>
      </c>
      <c r="B134" s="71" t="s">
        <v>317</v>
      </c>
      <c r="C134" s="56" t="s">
        <v>318</v>
      </c>
      <c r="D134" s="57" t="s">
        <v>140</v>
      </c>
      <c r="E134" s="58" t="s">
        <v>118</v>
      </c>
      <c r="F134" s="59">
        <v>6</v>
      </c>
      <c r="G134" s="59">
        <f t="shared" ref="G134:G148" si="44">VLOOKUP(B134,COMPNORMAL,2,FALSE)</f>
        <v>20.81</v>
      </c>
      <c r="H134" s="60">
        <f t="shared" ref="H134:H151" si="45">TRUNC(G134*BDI,4)</f>
        <v>4.6322999999999999</v>
      </c>
      <c r="I134" s="60">
        <f t="shared" ref="I134:I151" si="46">TRUNC(G134*(1+BDI),2)</f>
        <v>25.44</v>
      </c>
      <c r="J134" s="60">
        <f t="shared" ref="J134:J151" si="47">ROUND(I134*F134,2)</f>
        <v>152.63999999999999</v>
      </c>
    </row>
    <row r="135" spans="1:10" ht="14.65" customHeight="1">
      <c r="A135" s="76">
        <v>40211</v>
      </c>
      <c r="B135" s="71" t="s">
        <v>319</v>
      </c>
      <c r="C135" s="56" t="s">
        <v>320</v>
      </c>
      <c r="D135" s="57" t="s">
        <v>140</v>
      </c>
      <c r="E135" s="58" t="s">
        <v>118</v>
      </c>
      <c r="F135" s="59">
        <v>3</v>
      </c>
      <c r="G135" s="59">
        <f t="shared" si="44"/>
        <v>26.51</v>
      </c>
      <c r="H135" s="60">
        <f t="shared" si="45"/>
        <v>5.9010999999999996</v>
      </c>
      <c r="I135" s="60">
        <f t="shared" si="46"/>
        <v>32.409999999999997</v>
      </c>
      <c r="J135" s="60">
        <f t="shared" si="47"/>
        <v>97.23</v>
      </c>
    </row>
    <row r="136" spans="1:10" ht="17.25" customHeight="1">
      <c r="A136" s="76">
        <v>40212</v>
      </c>
      <c r="B136" s="71" t="s">
        <v>321</v>
      </c>
      <c r="C136" s="56" t="s">
        <v>322</v>
      </c>
      <c r="D136" s="57" t="s">
        <v>140</v>
      </c>
      <c r="E136" s="58" t="s">
        <v>118</v>
      </c>
      <c r="F136" s="59">
        <v>1</v>
      </c>
      <c r="G136" s="59">
        <f t="shared" si="44"/>
        <v>42.08</v>
      </c>
      <c r="H136" s="60">
        <f t="shared" si="45"/>
        <v>9.3670000000000009</v>
      </c>
      <c r="I136" s="60">
        <f>TRUNC(G136*(1+BDI),2)</f>
        <v>51.44</v>
      </c>
      <c r="J136" s="60">
        <f t="shared" si="47"/>
        <v>51.44</v>
      </c>
    </row>
    <row r="137" spans="1:10" ht="17.25" customHeight="1">
      <c r="A137" s="76">
        <v>40213</v>
      </c>
      <c r="B137" s="71" t="s">
        <v>321</v>
      </c>
      <c r="C137" s="56" t="s">
        <v>323</v>
      </c>
      <c r="D137" s="57" t="s">
        <v>140</v>
      </c>
      <c r="E137" s="58" t="s">
        <v>118</v>
      </c>
      <c r="F137" s="59">
        <v>1</v>
      </c>
      <c r="G137" s="59">
        <f t="shared" si="44"/>
        <v>42.08</v>
      </c>
      <c r="H137" s="60">
        <f t="shared" si="45"/>
        <v>9.3670000000000009</v>
      </c>
      <c r="I137" s="60">
        <f t="shared" si="46"/>
        <v>51.44</v>
      </c>
      <c r="J137" s="60">
        <f t="shared" si="47"/>
        <v>51.44</v>
      </c>
    </row>
    <row r="138" spans="1:10" ht="14.65" customHeight="1">
      <c r="A138" s="76">
        <v>40214</v>
      </c>
      <c r="B138" s="73">
        <v>53253</v>
      </c>
      <c r="C138" s="56" t="s">
        <v>324</v>
      </c>
      <c r="D138" s="57" t="s">
        <v>140</v>
      </c>
      <c r="E138" s="58" t="s">
        <v>118</v>
      </c>
      <c r="F138" s="59">
        <v>1</v>
      </c>
      <c r="G138" s="59">
        <f t="shared" si="44"/>
        <v>46.74</v>
      </c>
      <c r="H138" s="60">
        <f t="shared" si="45"/>
        <v>10.404299999999999</v>
      </c>
      <c r="I138" s="60">
        <f t="shared" si="46"/>
        <v>57.14</v>
      </c>
      <c r="J138" s="60">
        <f t="shared" si="47"/>
        <v>57.14</v>
      </c>
    </row>
    <row r="139" spans="1:10" ht="25.9" customHeight="1">
      <c r="A139" s="76">
        <v>40215</v>
      </c>
      <c r="B139" s="61">
        <v>89491</v>
      </c>
      <c r="C139" s="56" t="s">
        <v>325</v>
      </c>
      <c r="D139" s="58" t="s">
        <v>121</v>
      </c>
      <c r="E139" s="58" t="s">
        <v>118</v>
      </c>
      <c r="F139" s="62">
        <v>1</v>
      </c>
      <c r="G139" s="59">
        <f t="shared" si="44"/>
        <v>42.810000000000009</v>
      </c>
      <c r="H139" s="60">
        <f t="shared" si="45"/>
        <v>9.5295000000000005</v>
      </c>
      <c r="I139" s="60">
        <f t="shared" si="46"/>
        <v>52.33</v>
      </c>
      <c r="J139" s="60">
        <f t="shared" si="47"/>
        <v>52.33</v>
      </c>
    </row>
    <row r="140" spans="1:10" ht="14.65" customHeight="1">
      <c r="A140" s="76">
        <v>40216</v>
      </c>
      <c r="B140" s="71" t="s">
        <v>326</v>
      </c>
      <c r="C140" s="56" t="s">
        <v>327</v>
      </c>
      <c r="D140" s="58" t="s">
        <v>136</v>
      </c>
      <c r="E140" s="58" t="s">
        <v>226</v>
      </c>
      <c r="F140" s="59">
        <v>2</v>
      </c>
      <c r="G140" s="59">
        <f t="shared" si="44"/>
        <v>4.9000000000000004</v>
      </c>
      <c r="H140" s="60">
        <f t="shared" si="45"/>
        <v>1.0907</v>
      </c>
      <c r="I140" s="60">
        <f t="shared" si="46"/>
        <v>5.99</v>
      </c>
      <c r="J140" s="60">
        <f t="shared" si="47"/>
        <v>11.98</v>
      </c>
    </row>
    <row r="141" spans="1:10" ht="14.65" customHeight="1">
      <c r="A141" s="76">
        <v>40217</v>
      </c>
      <c r="B141" s="73">
        <v>53031</v>
      </c>
      <c r="C141" s="56" t="s">
        <v>328</v>
      </c>
      <c r="D141" s="57" t="s">
        <v>140</v>
      </c>
      <c r="E141" s="58" t="s">
        <v>118</v>
      </c>
      <c r="F141" s="59">
        <v>1</v>
      </c>
      <c r="G141" s="59">
        <f t="shared" si="44"/>
        <v>142.9</v>
      </c>
      <c r="H141" s="60">
        <f t="shared" si="45"/>
        <v>31.8095</v>
      </c>
      <c r="I141" s="60">
        <f t="shared" si="46"/>
        <v>174.7</v>
      </c>
      <c r="J141" s="60">
        <f t="shared" si="47"/>
        <v>174.7</v>
      </c>
    </row>
    <row r="142" spans="1:10" ht="14.65" customHeight="1">
      <c r="A142" s="76">
        <v>40218</v>
      </c>
      <c r="B142" s="71" t="s">
        <v>329</v>
      </c>
      <c r="C142" s="56" t="s">
        <v>330</v>
      </c>
      <c r="D142" s="57" t="s">
        <v>140</v>
      </c>
      <c r="E142" s="58" t="s">
        <v>118</v>
      </c>
      <c r="F142" s="59">
        <v>1</v>
      </c>
      <c r="G142" s="59">
        <f t="shared" si="44"/>
        <v>31.26</v>
      </c>
      <c r="H142" s="60">
        <f t="shared" si="45"/>
        <v>6.9584000000000001</v>
      </c>
      <c r="I142" s="60">
        <f t="shared" si="46"/>
        <v>38.21</v>
      </c>
      <c r="J142" s="60">
        <f t="shared" si="47"/>
        <v>38.21</v>
      </c>
    </row>
    <row r="143" spans="1:10" ht="14.65" customHeight="1">
      <c r="A143" s="77">
        <v>40453</v>
      </c>
      <c r="B143" s="71" t="s">
        <v>331</v>
      </c>
      <c r="C143" s="56" t="s">
        <v>332</v>
      </c>
      <c r="D143" s="58" t="s">
        <v>136</v>
      </c>
      <c r="E143" s="58" t="s">
        <v>226</v>
      </c>
      <c r="F143" s="59">
        <v>1</v>
      </c>
      <c r="G143" s="59">
        <f t="shared" si="44"/>
        <v>2</v>
      </c>
      <c r="H143" s="60">
        <f t="shared" si="45"/>
        <v>0.44519999999999998</v>
      </c>
      <c r="I143" s="60">
        <f t="shared" si="46"/>
        <v>2.44</v>
      </c>
      <c r="J143" s="60">
        <f t="shared" si="47"/>
        <v>2.44</v>
      </c>
    </row>
    <row r="144" spans="1:10" ht="14.65" customHeight="1">
      <c r="A144" s="77">
        <v>40818</v>
      </c>
      <c r="B144" s="73">
        <v>53033</v>
      </c>
      <c r="C144" s="56" t="s">
        <v>333</v>
      </c>
      <c r="D144" s="57" t="s">
        <v>140</v>
      </c>
      <c r="E144" s="58" t="s">
        <v>118</v>
      </c>
      <c r="F144" s="59">
        <v>3</v>
      </c>
      <c r="G144" s="59">
        <f t="shared" si="44"/>
        <v>40.57</v>
      </c>
      <c r="H144" s="60">
        <f t="shared" si="45"/>
        <v>9.0307999999999993</v>
      </c>
      <c r="I144" s="60">
        <f t="shared" si="46"/>
        <v>49.6</v>
      </c>
      <c r="J144" s="60">
        <f t="shared" si="47"/>
        <v>148.80000000000001</v>
      </c>
    </row>
    <row r="145" spans="1:10" ht="17.25" customHeight="1">
      <c r="A145" s="77">
        <v>41184</v>
      </c>
      <c r="B145" s="74">
        <v>11739</v>
      </c>
      <c r="C145" s="56" t="s">
        <v>334</v>
      </c>
      <c r="D145" s="58" t="s">
        <v>121</v>
      </c>
      <c r="E145" s="57" t="s">
        <v>118</v>
      </c>
      <c r="F145" s="59">
        <v>1</v>
      </c>
      <c r="G145" s="59">
        <f t="shared" si="44"/>
        <v>4.84</v>
      </c>
      <c r="H145" s="60">
        <f t="shared" si="45"/>
        <v>1.0772999999999999</v>
      </c>
      <c r="I145" s="60">
        <f t="shared" si="46"/>
        <v>5.91</v>
      </c>
      <c r="J145" s="60">
        <f t="shared" si="47"/>
        <v>5.91</v>
      </c>
    </row>
    <row r="146" spans="1:10" ht="19.149999999999999" customHeight="1">
      <c r="A146" s="77">
        <v>41549</v>
      </c>
      <c r="B146" s="61">
        <v>97897</v>
      </c>
      <c r="C146" s="48" t="s">
        <v>798</v>
      </c>
      <c r="D146" s="58" t="s">
        <v>121</v>
      </c>
      <c r="E146" s="57" t="s">
        <v>118</v>
      </c>
      <c r="F146" s="59">
        <v>12</v>
      </c>
      <c r="G146" s="59">
        <f t="shared" si="44"/>
        <v>309.70999999999998</v>
      </c>
      <c r="H146" s="60">
        <f t="shared" si="45"/>
        <v>68.941400000000002</v>
      </c>
      <c r="I146" s="60">
        <f t="shared" si="46"/>
        <v>378.65</v>
      </c>
      <c r="J146" s="60">
        <f t="shared" si="47"/>
        <v>4543.8</v>
      </c>
    </row>
    <row r="147" spans="1:10" ht="19.149999999999999" customHeight="1">
      <c r="A147" s="77">
        <v>41914</v>
      </c>
      <c r="B147" s="61">
        <v>97974</v>
      </c>
      <c r="C147" s="48" t="s">
        <v>799</v>
      </c>
      <c r="D147" s="58" t="s">
        <v>121</v>
      </c>
      <c r="E147" s="57" t="s">
        <v>118</v>
      </c>
      <c r="F147" s="59">
        <v>12</v>
      </c>
      <c r="G147" s="59">
        <f t="shared" si="44"/>
        <v>327.20000000000005</v>
      </c>
      <c r="H147" s="60">
        <f t="shared" si="45"/>
        <v>72.834699999999998</v>
      </c>
      <c r="I147" s="60">
        <f t="shared" si="46"/>
        <v>400.03</v>
      </c>
      <c r="J147" s="60">
        <f t="shared" si="47"/>
        <v>4800.3599999999997</v>
      </c>
    </row>
    <row r="148" spans="1:10" ht="14.65" customHeight="1">
      <c r="A148" s="77">
        <v>42279</v>
      </c>
      <c r="B148" s="71" t="s">
        <v>335</v>
      </c>
      <c r="C148" s="56" t="s">
        <v>336</v>
      </c>
      <c r="D148" s="58" t="s">
        <v>136</v>
      </c>
      <c r="E148" s="57" t="s">
        <v>226</v>
      </c>
      <c r="F148" s="59">
        <v>1</v>
      </c>
      <c r="G148" s="59">
        <f t="shared" si="44"/>
        <v>470.20000000000005</v>
      </c>
      <c r="H148" s="60">
        <f t="shared" si="45"/>
        <v>104.6665</v>
      </c>
      <c r="I148" s="60">
        <f t="shared" si="46"/>
        <v>574.86</v>
      </c>
      <c r="J148" s="60">
        <f t="shared" si="47"/>
        <v>574.86</v>
      </c>
    </row>
    <row r="149" spans="1:10" ht="14.65" customHeight="1">
      <c r="A149" s="77">
        <v>42645</v>
      </c>
      <c r="B149" s="71" t="s">
        <v>335</v>
      </c>
      <c r="C149" s="56" t="s">
        <v>337</v>
      </c>
      <c r="D149" s="58" t="s">
        <v>136</v>
      </c>
      <c r="E149" s="57" t="s">
        <v>226</v>
      </c>
      <c r="F149" s="59">
        <v>1</v>
      </c>
      <c r="G149" s="59">
        <f>CPU!C1331</f>
        <v>470.2</v>
      </c>
      <c r="H149" s="60">
        <f t="shared" si="45"/>
        <v>104.6665</v>
      </c>
      <c r="I149" s="60">
        <f t="shared" si="46"/>
        <v>574.86</v>
      </c>
      <c r="J149" s="60">
        <f t="shared" si="47"/>
        <v>574.86</v>
      </c>
    </row>
    <row r="150" spans="1:10" ht="14.65" customHeight="1">
      <c r="A150" s="77">
        <v>43010</v>
      </c>
      <c r="B150" s="71" t="s">
        <v>338</v>
      </c>
      <c r="C150" s="56" t="s">
        <v>339</v>
      </c>
      <c r="D150" s="57" t="s">
        <v>140</v>
      </c>
      <c r="E150" s="57" t="s">
        <v>118</v>
      </c>
      <c r="F150" s="59">
        <v>2</v>
      </c>
      <c r="G150" s="59">
        <f>VLOOKUP(B150,COMPNORMAL,2,FALSE)</f>
        <v>9.7799999999999994</v>
      </c>
      <c r="H150" s="60">
        <f t="shared" si="45"/>
        <v>2.177</v>
      </c>
      <c r="I150" s="60">
        <f t="shared" si="46"/>
        <v>11.95</v>
      </c>
      <c r="J150" s="60">
        <f t="shared" si="47"/>
        <v>23.9</v>
      </c>
    </row>
    <row r="151" spans="1:10" ht="19.149999999999999" customHeight="1">
      <c r="A151" s="77">
        <v>43375</v>
      </c>
      <c r="B151" s="71" t="s">
        <v>340</v>
      </c>
      <c r="C151" s="48" t="s">
        <v>800</v>
      </c>
      <c r="D151" s="57" t="s">
        <v>140</v>
      </c>
      <c r="E151" s="57" t="s">
        <v>118</v>
      </c>
      <c r="F151" s="59">
        <v>2</v>
      </c>
      <c r="G151" s="59">
        <f>VLOOKUP(B151,COMPNORMAL,2,FALSE)</f>
        <v>88.76</v>
      </c>
      <c r="H151" s="60">
        <f t="shared" si="45"/>
        <v>19.757899999999999</v>
      </c>
      <c r="I151" s="60">
        <f t="shared" si="46"/>
        <v>108.51</v>
      </c>
      <c r="J151" s="60">
        <f t="shared" si="47"/>
        <v>217.02</v>
      </c>
    </row>
    <row r="152" spans="1:10" ht="19.149999999999999" customHeight="1">
      <c r="A152" s="70" t="s">
        <v>715</v>
      </c>
      <c r="B152" s="155" t="s">
        <v>716</v>
      </c>
      <c r="C152" s="156"/>
      <c r="D152" s="156"/>
      <c r="E152" s="156"/>
      <c r="F152" s="156"/>
      <c r="G152" s="156"/>
      <c r="H152" s="156"/>
      <c r="I152" s="157"/>
      <c r="J152" s="45">
        <f>SUM(J153:J174)</f>
        <v>4197.2899999999991</v>
      </c>
    </row>
    <row r="153" spans="1:10" ht="19.149999999999999" customHeight="1">
      <c r="A153" s="76">
        <v>40238</v>
      </c>
      <c r="B153" s="71" t="s">
        <v>341</v>
      </c>
      <c r="C153" s="48" t="s">
        <v>801</v>
      </c>
      <c r="D153" s="58" t="s">
        <v>136</v>
      </c>
      <c r="E153" s="57" t="s">
        <v>226</v>
      </c>
      <c r="F153" s="59">
        <v>5</v>
      </c>
      <c r="G153" s="59">
        <f t="shared" ref="G153:G174" si="48">VLOOKUP(B153,COMPNORMAL,2,FALSE)</f>
        <v>6.8600000000000012</v>
      </c>
      <c r="H153" s="60">
        <f t="shared" ref="H153:H174" si="49">TRUNC(G153*BDI,4)</f>
        <v>1.5269999999999999</v>
      </c>
      <c r="I153" s="60">
        <f t="shared" ref="I153:I174" si="50">TRUNC(G153*(1+BDI),2)</f>
        <v>8.3800000000000008</v>
      </c>
      <c r="J153" s="60">
        <f t="shared" ref="J153:J174" si="51">ROUND(I153*F153,2)</f>
        <v>41.9</v>
      </c>
    </row>
    <row r="154" spans="1:10" ht="25.9" customHeight="1">
      <c r="A154" s="76">
        <v>40239</v>
      </c>
      <c r="B154" s="71" t="s">
        <v>342</v>
      </c>
      <c r="C154" s="56" t="s">
        <v>343</v>
      </c>
      <c r="D154" s="58" t="s">
        <v>136</v>
      </c>
      <c r="E154" s="57" t="s">
        <v>226</v>
      </c>
      <c r="F154" s="62">
        <v>18</v>
      </c>
      <c r="G154" s="59">
        <f t="shared" si="48"/>
        <v>5.64</v>
      </c>
      <c r="H154" s="60">
        <f t="shared" si="49"/>
        <v>1.2554000000000001</v>
      </c>
      <c r="I154" s="60">
        <f t="shared" si="50"/>
        <v>6.89</v>
      </c>
      <c r="J154" s="60">
        <f t="shared" si="51"/>
        <v>124.02</v>
      </c>
    </row>
    <row r="155" spans="1:10" ht="14.65" customHeight="1">
      <c r="A155" s="76">
        <v>40240</v>
      </c>
      <c r="B155" s="71" t="s">
        <v>344</v>
      </c>
      <c r="C155" s="56" t="s">
        <v>345</v>
      </c>
      <c r="D155" s="57" t="s">
        <v>140</v>
      </c>
      <c r="E155" s="57" t="s">
        <v>118</v>
      </c>
      <c r="F155" s="59">
        <v>12</v>
      </c>
      <c r="G155" s="59">
        <f t="shared" si="48"/>
        <v>5.08</v>
      </c>
      <c r="H155" s="60">
        <f t="shared" si="49"/>
        <v>1.1308</v>
      </c>
      <c r="I155" s="60">
        <f t="shared" si="50"/>
        <v>6.21</v>
      </c>
      <c r="J155" s="60">
        <f t="shared" si="51"/>
        <v>74.52</v>
      </c>
    </row>
    <row r="156" spans="1:10" ht="14.65" customHeight="1">
      <c r="A156" s="76">
        <v>40241</v>
      </c>
      <c r="B156" s="71" t="s">
        <v>346</v>
      </c>
      <c r="C156" s="56" t="s">
        <v>347</v>
      </c>
      <c r="D156" s="57" t="s">
        <v>140</v>
      </c>
      <c r="E156" s="57" t="s">
        <v>118</v>
      </c>
      <c r="F156" s="59">
        <v>18</v>
      </c>
      <c r="G156" s="59">
        <f t="shared" si="48"/>
        <v>3.32</v>
      </c>
      <c r="H156" s="60">
        <f t="shared" si="49"/>
        <v>0.73899999999999999</v>
      </c>
      <c r="I156" s="60">
        <f t="shared" si="50"/>
        <v>4.05</v>
      </c>
      <c r="J156" s="60">
        <f t="shared" si="51"/>
        <v>72.900000000000006</v>
      </c>
    </row>
    <row r="157" spans="1:10" ht="14.65" customHeight="1">
      <c r="A157" s="76">
        <v>40242</v>
      </c>
      <c r="B157" s="71" t="s">
        <v>348</v>
      </c>
      <c r="C157" s="56" t="s">
        <v>349</v>
      </c>
      <c r="D157" s="57" t="s">
        <v>140</v>
      </c>
      <c r="E157" s="57" t="s">
        <v>118</v>
      </c>
      <c r="F157" s="59">
        <v>19</v>
      </c>
      <c r="G157" s="59">
        <f t="shared" si="48"/>
        <v>11.12</v>
      </c>
      <c r="H157" s="60">
        <f t="shared" si="49"/>
        <v>2.4752999999999998</v>
      </c>
      <c r="I157" s="60">
        <f t="shared" si="50"/>
        <v>13.59</v>
      </c>
      <c r="J157" s="60">
        <f t="shared" si="51"/>
        <v>258.20999999999998</v>
      </c>
    </row>
    <row r="158" spans="1:10" ht="14.65" customHeight="1">
      <c r="A158" s="76">
        <v>40243</v>
      </c>
      <c r="B158" s="71" t="s">
        <v>350</v>
      </c>
      <c r="C158" s="56" t="s">
        <v>351</v>
      </c>
      <c r="D158" s="57" t="s">
        <v>140</v>
      </c>
      <c r="E158" s="57" t="s">
        <v>118</v>
      </c>
      <c r="F158" s="59">
        <v>5</v>
      </c>
      <c r="G158" s="59">
        <f t="shared" si="48"/>
        <v>59.45</v>
      </c>
      <c r="H158" s="60">
        <f t="shared" si="49"/>
        <v>13.233499999999999</v>
      </c>
      <c r="I158" s="60">
        <f t="shared" si="50"/>
        <v>72.680000000000007</v>
      </c>
      <c r="J158" s="60">
        <f t="shared" si="51"/>
        <v>363.4</v>
      </c>
    </row>
    <row r="159" spans="1:10" ht="14.65" customHeight="1">
      <c r="A159" s="76">
        <v>40244</v>
      </c>
      <c r="B159" s="71" t="s">
        <v>352</v>
      </c>
      <c r="C159" s="56" t="s">
        <v>353</v>
      </c>
      <c r="D159" s="57" t="s">
        <v>140</v>
      </c>
      <c r="E159" s="57" t="s">
        <v>118</v>
      </c>
      <c r="F159" s="59">
        <v>29</v>
      </c>
      <c r="G159" s="59">
        <f t="shared" si="48"/>
        <v>6.56</v>
      </c>
      <c r="H159" s="60">
        <f t="shared" si="49"/>
        <v>1.4601999999999999</v>
      </c>
      <c r="I159" s="60">
        <f t="shared" si="50"/>
        <v>8.02</v>
      </c>
      <c r="J159" s="60">
        <f t="shared" si="51"/>
        <v>232.58</v>
      </c>
    </row>
    <row r="160" spans="1:10" ht="14.65" customHeight="1">
      <c r="A160" s="76">
        <v>40245</v>
      </c>
      <c r="B160" s="71" t="s">
        <v>354</v>
      </c>
      <c r="C160" s="56" t="s">
        <v>355</v>
      </c>
      <c r="D160" s="57" t="s">
        <v>140</v>
      </c>
      <c r="E160" s="57" t="s">
        <v>118</v>
      </c>
      <c r="F160" s="59">
        <v>30</v>
      </c>
      <c r="G160" s="59">
        <f t="shared" si="48"/>
        <v>3.78</v>
      </c>
      <c r="H160" s="60">
        <f t="shared" si="49"/>
        <v>0.84140000000000004</v>
      </c>
      <c r="I160" s="60">
        <f t="shared" si="50"/>
        <v>4.62</v>
      </c>
      <c r="J160" s="60">
        <f t="shared" si="51"/>
        <v>138.6</v>
      </c>
    </row>
    <row r="161" spans="1:10" ht="14.65" customHeight="1">
      <c r="A161" s="76">
        <v>40246</v>
      </c>
      <c r="B161" s="71" t="s">
        <v>356</v>
      </c>
      <c r="C161" s="56" t="s">
        <v>357</v>
      </c>
      <c r="D161" s="57" t="s">
        <v>140</v>
      </c>
      <c r="E161" s="57" t="s">
        <v>118</v>
      </c>
      <c r="F161" s="59">
        <v>2</v>
      </c>
      <c r="G161" s="59">
        <f t="shared" si="48"/>
        <v>6.18</v>
      </c>
      <c r="H161" s="60">
        <f t="shared" si="49"/>
        <v>1.3755999999999999</v>
      </c>
      <c r="I161" s="60">
        <f t="shared" si="50"/>
        <v>7.55</v>
      </c>
      <c r="J161" s="60">
        <f t="shared" si="51"/>
        <v>15.1</v>
      </c>
    </row>
    <row r="162" spans="1:10" ht="14.65" customHeight="1">
      <c r="A162" s="77">
        <v>40454</v>
      </c>
      <c r="B162" s="71" t="s">
        <v>358</v>
      </c>
      <c r="C162" s="56" t="s">
        <v>359</v>
      </c>
      <c r="D162" s="57" t="s">
        <v>140</v>
      </c>
      <c r="E162" s="57" t="s">
        <v>118</v>
      </c>
      <c r="F162" s="59">
        <v>33</v>
      </c>
      <c r="G162" s="59">
        <f t="shared" si="48"/>
        <v>8.1999999999999993</v>
      </c>
      <c r="H162" s="60">
        <f t="shared" si="49"/>
        <v>1.8252999999999999</v>
      </c>
      <c r="I162" s="60">
        <f t="shared" si="50"/>
        <v>10.02</v>
      </c>
      <c r="J162" s="60">
        <f t="shared" si="51"/>
        <v>330.66</v>
      </c>
    </row>
    <row r="163" spans="1:10" ht="19.149999999999999" customHeight="1">
      <c r="A163" s="77">
        <v>40819</v>
      </c>
      <c r="B163" s="74">
        <v>3659</v>
      </c>
      <c r="C163" s="48" t="s">
        <v>802</v>
      </c>
      <c r="D163" s="58" t="s">
        <v>121</v>
      </c>
      <c r="E163" s="57" t="s">
        <v>118</v>
      </c>
      <c r="F163" s="59">
        <v>5</v>
      </c>
      <c r="G163" s="59">
        <f t="shared" si="48"/>
        <v>14.94</v>
      </c>
      <c r="H163" s="60">
        <f t="shared" si="49"/>
        <v>3.3256000000000001</v>
      </c>
      <c r="I163" s="60">
        <f t="shared" si="50"/>
        <v>18.260000000000002</v>
      </c>
      <c r="J163" s="60">
        <f t="shared" si="51"/>
        <v>91.3</v>
      </c>
    </row>
    <row r="164" spans="1:10" ht="19.149999999999999" customHeight="1">
      <c r="A164" s="77">
        <v>41185</v>
      </c>
      <c r="B164" s="74">
        <v>3670</v>
      </c>
      <c r="C164" s="48" t="s">
        <v>803</v>
      </c>
      <c r="D164" s="58" t="s">
        <v>121</v>
      </c>
      <c r="E164" s="57" t="s">
        <v>118</v>
      </c>
      <c r="F164" s="59">
        <v>6</v>
      </c>
      <c r="G164" s="59">
        <f t="shared" si="48"/>
        <v>19.88</v>
      </c>
      <c r="H164" s="60">
        <f t="shared" si="49"/>
        <v>4.4252000000000002</v>
      </c>
      <c r="I164" s="60">
        <f t="shared" si="50"/>
        <v>24.3</v>
      </c>
      <c r="J164" s="60">
        <f t="shared" si="51"/>
        <v>145.80000000000001</v>
      </c>
    </row>
    <row r="165" spans="1:10" ht="17.25" customHeight="1">
      <c r="A165" s="77">
        <v>41550</v>
      </c>
      <c r="B165" s="74">
        <v>20138</v>
      </c>
      <c r="C165" s="56" t="s">
        <v>360</v>
      </c>
      <c r="D165" s="58" t="s">
        <v>121</v>
      </c>
      <c r="E165" s="57" t="s">
        <v>118</v>
      </c>
      <c r="F165" s="59">
        <v>1</v>
      </c>
      <c r="G165" s="59">
        <f t="shared" si="48"/>
        <v>54.38</v>
      </c>
      <c r="H165" s="60">
        <f t="shared" si="49"/>
        <v>12.104900000000001</v>
      </c>
      <c r="I165" s="60">
        <f t="shared" si="50"/>
        <v>66.48</v>
      </c>
      <c r="J165" s="60">
        <f t="shared" si="51"/>
        <v>66.48</v>
      </c>
    </row>
    <row r="166" spans="1:10" ht="14.65" customHeight="1">
      <c r="A166" s="77">
        <v>41915</v>
      </c>
      <c r="B166" s="71" t="s">
        <v>361</v>
      </c>
      <c r="C166" s="56" t="s">
        <v>362</v>
      </c>
      <c r="D166" s="58" t="s">
        <v>136</v>
      </c>
      <c r="E166" s="57" t="s">
        <v>226</v>
      </c>
      <c r="F166" s="59">
        <v>69</v>
      </c>
      <c r="G166" s="59">
        <f t="shared" si="48"/>
        <v>2.89</v>
      </c>
      <c r="H166" s="60">
        <f t="shared" si="49"/>
        <v>0.64329999999999998</v>
      </c>
      <c r="I166" s="60">
        <f t="shared" si="50"/>
        <v>3.53</v>
      </c>
      <c r="J166" s="60">
        <f t="shared" si="51"/>
        <v>243.57</v>
      </c>
    </row>
    <row r="167" spans="1:10" ht="19.149999999999999" customHeight="1">
      <c r="A167" s="77">
        <v>42280</v>
      </c>
      <c r="B167" s="74">
        <v>3898</v>
      </c>
      <c r="C167" s="48" t="s">
        <v>804</v>
      </c>
      <c r="D167" s="58" t="s">
        <v>121</v>
      </c>
      <c r="E167" s="57" t="s">
        <v>118</v>
      </c>
      <c r="F167" s="59">
        <v>3</v>
      </c>
      <c r="G167" s="59">
        <f t="shared" si="48"/>
        <v>5.03</v>
      </c>
      <c r="H167" s="60">
        <f t="shared" si="49"/>
        <v>1.1195999999999999</v>
      </c>
      <c r="I167" s="60">
        <f t="shared" si="50"/>
        <v>6.14</v>
      </c>
      <c r="J167" s="60">
        <f t="shared" si="51"/>
        <v>18.420000000000002</v>
      </c>
    </row>
    <row r="168" spans="1:10" ht="19.149999999999999" customHeight="1">
      <c r="A168" s="77">
        <v>42646</v>
      </c>
      <c r="B168" s="74">
        <v>3899</v>
      </c>
      <c r="C168" s="48" t="s">
        <v>805</v>
      </c>
      <c r="D168" s="58" t="s">
        <v>121</v>
      </c>
      <c r="E168" s="57" t="s">
        <v>118</v>
      </c>
      <c r="F168" s="59">
        <v>66</v>
      </c>
      <c r="G168" s="59">
        <f t="shared" si="48"/>
        <v>5.82</v>
      </c>
      <c r="H168" s="60">
        <f t="shared" si="49"/>
        <v>1.2955000000000001</v>
      </c>
      <c r="I168" s="60">
        <f t="shared" si="50"/>
        <v>7.11</v>
      </c>
      <c r="J168" s="60">
        <f t="shared" si="51"/>
        <v>469.26</v>
      </c>
    </row>
    <row r="169" spans="1:10" ht="19.149999999999999" customHeight="1">
      <c r="A169" s="77">
        <v>43011</v>
      </c>
      <c r="B169" s="74">
        <v>38676</v>
      </c>
      <c r="C169" s="48" t="s">
        <v>806</v>
      </c>
      <c r="D169" s="58" t="s">
        <v>121</v>
      </c>
      <c r="E169" s="57" t="s">
        <v>118</v>
      </c>
      <c r="F169" s="59">
        <v>10</v>
      </c>
      <c r="G169" s="59">
        <f t="shared" si="48"/>
        <v>28.2</v>
      </c>
      <c r="H169" s="60">
        <f t="shared" si="49"/>
        <v>6.2773000000000003</v>
      </c>
      <c r="I169" s="60">
        <f t="shared" si="50"/>
        <v>34.47</v>
      </c>
      <c r="J169" s="60">
        <f t="shared" si="51"/>
        <v>344.7</v>
      </c>
    </row>
    <row r="170" spans="1:10" ht="14.65" customHeight="1">
      <c r="A170" s="77">
        <v>43376</v>
      </c>
      <c r="B170" s="73">
        <v>54170</v>
      </c>
      <c r="C170" s="56" t="s">
        <v>363</v>
      </c>
      <c r="D170" s="57" t="s">
        <v>140</v>
      </c>
      <c r="E170" s="57" t="s">
        <v>118</v>
      </c>
      <c r="F170" s="59">
        <v>1</v>
      </c>
      <c r="G170" s="59">
        <f t="shared" si="48"/>
        <v>37.469999999999992</v>
      </c>
      <c r="H170" s="60">
        <f t="shared" si="49"/>
        <v>8.3407999999999998</v>
      </c>
      <c r="I170" s="60">
        <f t="shared" si="50"/>
        <v>45.81</v>
      </c>
      <c r="J170" s="60">
        <f t="shared" si="51"/>
        <v>45.81</v>
      </c>
    </row>
    <row r="171" spans="1:10" ht="14.65" customHeight="1">
      <c r="A171" s="77">
        <v>43741</v>
      </c>
      <c r="B171" s="73">
        <v>53404</v>
      </c>
      <c r="C171" s="56" t="s">
        <v>364</v>
      </c>
      <c r="D171" s="57" t="s">
        <v>140</v>
      </c>
      <c r="E171" s="57" t="s">
        <v>118</v>
      </c>
      <c r="F171" s="59">
        <v>22</v>
      </c>
      <c r="G171" s="59">
        <f t="shared" si="48"/>
        <v>27.15</v>
      </c>
      <c r="H171" s="60">
        <f t="shared" si="49"/>
        <v>6.0434999999999999</v>
      </c>
      <c r="I171" s="60">
        <f t="shared" si="50"/>
        <v>33.19</v>
      </c>
      <c r="J171" s="60">
        <f t="shared" si="51"/>
        <v>730.18</v>
      </c>
    </row>
    <row r="172" spans="1:10" ht="14.65" customHeight="1">
      <c r="A172" s="77">
        <v>44107</v>
      </c>
      <c r="B172" s="71" t="s">
        <v>365</v>
      </c>
      <c r="C172" s="56" t="s">
        <v>366</v>
      </c>
      <c r="D172" s="58" t="s">
        <v>136</v>
      </c>
      <c r="E172" s="57" t="s">
        <v>226</v>
      </c>
      <c r="F172" s="59">
        <v>3</v>
      </c>
      <c r="G172" s="59">
        <f t="shared" si="48"/>
        <v>15.26</v>
      </c>
      <c r="H172" s="60">
        <f t="shared" si="49"/>
        <v>3.3967999999999998</v>
      </c>
      <c r="I172" s="60">
        <f t="shared" si="50"/>
        <v>18.649999999999999</v>
      </c>
      <c r="J172" s="60">
        <f t="shared" si="51"/>
        <v>55.95</v>
      </c>
    </row>
    <row r="173" spans="1:10" ht="14.65" customHeight="1">
      <c r="A173" s="77">
        <v>44472</v>
      </c>
      <c r="B173" s="71" t="s">
        <v>367</v>
      </c>
      <c r="C173" s="56" t="s">
        <v>368</v>
      </c>
      <c r="D173" s="57" t="s">
        <v>140</v>
      </c>
      <c r="E173" s="57" t="s">
        <v>118</v>
      </c>
      <c r="F173" s="59">
        <v>2</v>
      </c>
      <c r="G173" s="59">
        <f t="shared" si="48"/>
        <v>65.540000000000006</v>
      </c>
      <c r="H173" s="60">
        <f t="shared" si="49"/>
        <v>14.5892</v>
      </c>
      <c r="I173" s="60">
        <f t="shared" si="50"/>
        <v>80.12</v>
      </c>
      <c r="J173" s="60">
        <f t="shared" si="51"/>
        <v>160.24</v>
      </c>
    </row>
    <row r="174" spans="1:10" ht="14.65" customHeight="1">
      <c r="A174" s="77">
        <v>44837</v>
      </c>
      <c r="B174" s="73">
        <v>53325</v>
      </c>
      <c r="C174" s="56" t="s">
        <v>369</v>
      </c>
      <c r="D174" s="57" t="s">
        <v>140</v>
      </c>
      <c r="E174" s="57" t="s">
        <v>118</v>
      </c>
      <c r="F174" s="59">
        <v>1</v>
      </c>
      <c r="G174" s="59">
        <f t="shared" si="48"/>
        <v>142.07</v>
      </c>
      <c r="H174" s="60">
        <f t="shared" si="49"/>
        <v>31.624700000000001</v>
      </c>
      <c r="I174" s="60">
        <f t="shared" si="50"/>
        <v>173.69</v>
      </c>
      <c r="J174" s="60">
        <f t="shared" si="51"/>
        <v>173.69</v>
      </c>
    </row>
    <row r="175" spans="1:10" ht="19.149999999999999" customHeight="1">
      <c r="A175" s="70" t="s">
        <v>717</v>
      </c>
      <c r="B175" s="155" t="s">
        <v>718</v>
      </c>
      <c r="C175" s="156"/>
      <c r="D175" s="156"/>
      <c r="E175" s="156"/>
      <c r="F175" s="156"/>
      <c r="G175" s="156"/>
      <c r="H175" s="156"/>
      <c r="I175" s="157"/>
      <c r="J175" s="45">
        <f>SUM(J176:J178)</f>
        <v>26212.32</v>
      </c>
    </row>
    <row r="176" spans="1:10" ht="19.149999999999999" customHeight="1">
      <c r="A176" s="76">
        <v>40269</v>
      </c>
      <c r="B176" s="71" t="s">
        <v>370</v>
      </c>
      <c r="C176" s="48" t="s">
        <v>807</v>
      </c>
      <c r="D176" s="58" t="s">
        <v>136</v>
      </c>
      <c r="E176" s="57" t="s">
        <v>226</v>
      </c>
      <c r="F176" s="59">
        <v>1</v>
      </c>
      <c r="G176" s="59">
        <f>VLOOKUP(B176,COMPNORMAL,2,FALSE)</f>
        <v>4201.6099999999997</v>
      </c>
      <c r="H176" s="60">
        <f t="shared" ref="H176:H178" si="52">TRUNC(G176*BDI,4)</f>
        <v>935.27829999999994</v>
      </c>
      <c r="I176" s="60">
        <f t="shared" ref="I176:I178" si="53">TRUNC(G176*(1+BDI),2)</f>
        <v>5136.88</v>
      </c>
      <c r="J176" s="60">
        <f t="shared" ref="J176:J178" si="54">ROUND(I176*F176,2)</f>
        <v>5136.88</v>
      </c>
    </row>
    <row r="177" spans="1:10" ht="14.65" customHeight="1">
      <c r="A177" s="76">
        <v>40270</v>
      </c>
      <c r="B177" s="71" t="s">
        <v>371</v>
      </c>
      <c r="C177" s="56" t="s">
        <v>372</v>
      </c>
      <c r="D177" s="58" t="s">
        <v>136</v>
      </c>
      <c r="E177" s="57" t="s">
        <v>226</v>
      </c>
      <c r="F177" s="59">
        <v>1</v>
      </c>
      <c r="G177" s="59">
        <f>VLOOKUP(B177,COMPNORMAL,2,FALSE)</f>
        <v>4091.1699999999996</v>
      </c>
      <c r="H177" s="60">
        <f t="shared" si="52"/>
        <v>910.69439999999997</v>
      </c>
      <c r="I177" s="60">
        <f t="shared" si="53"/>
        <v>5001.8599999999997</v>
      </c>
      <c r="J177" s="60">
        <f t="shared" si="54"/>
        <v>5001.8599999999997</v>
      </c>
    </row>
    <row r="178" spans="1:10" ht="19.149999999999999" customHeight="1">
      <c r="A178" s="76">
        <v>40271</v>
      </c>
      <c r="B178" s="71" t="s">
        <v>373</v>
      </c>
      <c r="C178" s="48" t="s">
        <v>808</v>
      </c>
      <c r="D178" s="58" t="s">
        <v>136</v>
      </c>
      <c r="E178" s="57" t="s">
        <v>226</v>
      </c>
      <c r="F178" s="59">
        <v>6</v>
      </c>
      <c r="G178" s="59">
        <f>VLOOKUP(B178,COMPNORMAL,2,FALSE)</f>
        <v>2191.1800000000003</v>
      </c>
      <c r="H178" s="60">
        <f t="shared" si="52"/>
        <v>487.75659999999999</v>
      </c>
      <c r="I178" s="60">
        <f t="shared" si="53"/>
        <v>2678.93</v>
      </c>
      <c r="J178" s="60">
        <f t="shared" si="54"/>
        <v>16073.58</v>
      </c>
    </row>
    <row r="179" spans="1:10" ht="19.149999999999999" customHeight="1">
      <c r="A179" s="55">
        <v>11</v>
      </c>
      <c r="B179" s="155" t="s">
        <v>719</v>
      </c>
      <c r="C179" s="156"/>
      <c r="D179" s="156"/>
      <c r="E179" s="156"/>
      <c r="F179" s="156"/>
      <c r="G179" s="156"/>
      <c r="H179" s="156"/>
      <c r="I179" s="157"/>
      <c r="J179" s="45">
        <f>J180+J275+J352+J359+J383+J390+J402</f>
        <v>1218885.69</v>
      </c>
    </row>
    <row r="180" spans="1:10" ht="19.149999999999999" customHeight="1">
      <c r="A180" s="70" t="s">
        <v>720</v>
      </c>
      <c r="B180" s="155" t="s">
        <v>721</v>
      </c>
      <c r="C180" s="156"/>
      <c r="D180" s="156"/>
      <c r="E180" s="156"/>
      <c r="F180" s="156"/>
      <c r="G180" s="156"/>
      <c r="H180" s="156"/>
      <c r="I180" s="157"/>
      <c r="J180" s="45">
        <f>SUM(J181:J274)</f>
        <v>397302.99999999983</v>
      </c>
    </row>
    <row r="181" spans="1:10" ht="25.9" customHeight="1">
      <c r="A181" s="76">
        <v>40544</v>
      </c>
      <c r="B181" s="61">
        <v>97605</v>
      </c>
      <c r="C181" s="56" t="s">
        <v>374</v>
      </c>
      <c r="D181" s="57" t="s">
        <v>121</v>
      </c>
      <c r="E181" s="58" t="s">
        <v>118</v>
      </c>
      <c r="F181" s="62">
        <v>16</v>
      </c>
      <c r="G181" s="59">
        <f t="shared" ref="G181:G212" si="55">VLOOKUP(B181,COMPNORMAL,2,FALSE)</f>
        <v>60.89</v>
      </c>
      <c r="H181" s="60">
        <f t="shared" ref="H181:H244" si="56">TRUNC(G181*BDI,4)</f>
        <v>13.5541</v>
      </c>
      <c r="I181" s="60">
        <f t="shared" ref="I181:I244" si="57">TRUNC(G181*(1+BDI),2)</f>
        <v>74.44</v>
      </c>
      <c r="J181" s="60">
        <f t="shared" ref="J181:J244" si="58">ROUND(I181*F181,2)</f>
        <v>1191.04</v>
      </c>
    </row>
    <row r="182" spans="1:10" ht="19.149999999999999" customHeight="1">
      <c r="A182" s="76">
        <v>40545</v>
      </c>
      <c r="B182" s="71" t="s">
        <v>375</v>
      </c>
      <c r="C182" s="48" t="s">
        <v>809</v>
      </c>
      <c r="D182" s="57" t="s">
        <v>136</v>
      </c>
      <c r="E182" s="58" t="s">
        <v>226</v>
      </c>
      <c r="F182" s="59">
        <v>5</v>
      </c>
      <c r="G182" s="59">
        <f t="shared" si="55"/>
        <v>274.46000000000004</v>
      </c>
      <c r="H182" s="60">
        <f t="shared" si="56"/>
        <v>61.094700000000003</v>
      </c>
      <c r="I182" s="60">
        <f t="shared" si="57"/>
        <v>335.55</v>
      </c>
      <c r="J182" s="60">
        <f t="shared" si="58"/>
        <v>1677.75</v>
      </c>
    </row>
    <row r="183" spans="1:10" ht="14.65" customHeight="1">
      <c r="A183" s="76">
        <v>40546</v>
      </c>
      <c r="B183" s="71" t="s">
        <v>376</v>
      </c>
      <c r="C183" s="56" t="s">
        <v>377</v>
      </c>
      <c r="D183" s="57" t="s">
        <v>136</v>
      </c>
      <c r="E183" s="58" t="s">
        <v>378</v>
      </c>
      <c r="F183" s="59">
        <v>259</v>
      </c>
      <c r="G183" s="59">
        <f t="shared" si="55"/>
        <v>7.92</v>
      </c>
      <c r="H183" s="60">
        <f t="shared" si="56"/>
        <v>1.7628999999999999</v>
      </c>
      <c r="I183" s="60">
        <f t="shared" si="57"/>
        <v>9.68</v>
      </c>
      <c r="J183" s="60">
        <f t="shared" si="58"/>
        <v>2507.12</v>
      </c>
    </row>
    <row r="184" spans="1:10" ht="14.65" customHeight="1">
      <c r="A184" s="76">
        <v>40547</v>
      </c>
      <c r="B184" s="71" t="s">
        <v>379</v>
      </c>
      <c r="C184" s="56" t="s">
        <v>380</v>
      </c>
      <c r="D184" s="57" t="s">
        <v>136</v>
      </c>
      <c r="E184" s="58" t="s">
        <v>226</v>
      </c>
      <c r="F184" s="59">
        <v>36</v>
      </c>
      <c r="G184" s="59">
        <f t="shared" si="55"/>
        <v>16.919999999999998</v>
      </c>
      <c r="H184" s="60">
        <f t="shared" si="56"/>
        <v>3.7663000000000002</v>
      </c>
      <c r="I184" s="60">
        <f t="shared" si="57"/>
        <v>20.68</v>
      </c>
      <c r="J184" s="60">
        <f t="shared" si="58"/>
        <v>744.48</v>
      </c>
    </row>
    <row r="185" spans="1:10" ht="19.149999999999999" customHeight="1">
      <c r="A185" s="76">
        <v>40548</v>
      </c>
      <c r="B185" s="58" t="s">
        <v>381</v>
      </c>
      <c r="C185" s="48" t="s">
        <v>810</v>
      </c>
      <c r="D185" s="57" t="s">
        <v>136</v>
      </c>
      <c r="E185" s="58" t="s">
        <v>226</v>
      </c>
      <c r="F185" s="59">
        <v>16</v>
      </c>
      <c r="G185" s="59">
        <f t="shared" si="55"/>
        <v>215.88</v>
      </c>
      <c r="H185" s="60">
        <f t="shared" si="56"/>
        <v>48.0548</v>
      </c>
      <c r="I185" s="60">
        <f t="shared" si="57"/>
        <v>263.93</v>
      </c>
      <c r="J185" s="60">
        <f t="shared" si="58"/>
        <v>4222.88</v>
      </c>
    </row>
    <row r="186" spans="1:10" ht="25.9" customHeight="1">
      <c r="A186" s="76">
        <v>40549</v>
      </c>
      <c r="B186" s="61">
        <v>95802</v>
      </c>
      <c r="C186" s="48" t="s">
        <v>811</v>
      </c>
      <c r="D186" s="57" t="s">
        <v>121</v>
      </c>
      <c r="E186" s="58" t="s">
        <v>118</v>
      </c>
      <c r="F186" s="62">
        <v>2</v>
      </c>
      <c r="G186" s="59">
        <f t="shared" si="55"/>
        <v>32.86</v>
      </c>
      <c r="H186" s="60">
        <f t="shared" si="56"/>
        <v>7.3146000000000004</v>
      </c>
      <c r="I186" s="60">
        <f t="shared" si="57"/>
        <v>40.17</v>
      </c>
      <c r="J186" s="60">
        <f t="shared" si="58"/>
        <v>80.34</v>
      </c>
    </row>
    <row r="187" spans="1:10" ht="25.9" customHeight="1">
      <c r="A187" s="76">
        <v>40550</v>
      </c>
      <c r="B187" s="61">
        <v>91890</v>
      </c>
      <c r="C187" s="48" t="s">
        <v>812</v>
      </c>
      <c r="D187" s="57" t="s">
        <v>121</v>
      </c>
      <c r="E187" s="58" t="s">
        <v>118</v>
      </c>
      <c r="F187" s="62">
        <v>22</v>
      </c>
      <c r="G187" s="59">
        <f t="shared" si="55"/>
        <v>7.4300000000000006</v>
      </c>
      <c r="H187" s="60">
        <f t="shared" si="56"/>
        <v>1.6538999999999999</v>
      </c>
      <c r="I187" s="60">
        <f t="shared" si="57"/>
        <v>9.08</v>
      </c>
      <c r="J187" s="60">
        <f t="shared" si="58"/>
        <v>199.76</v>
      </c>
    </row>
    <row r="188" spans="1:10" ht="14.65" customHeight="1">
      <c r="A188" s="76">
        <v>40551</v>
      </c>
      <c r="B188" s="58" t="s">
        <v>382</v>
      </c>
      <c r="C188" s="56" t="s">
        <v>383</v>
      </c>
      <c r="D188" s="57" t="s">
        <v>136</v>
      </c>
      <c r="E188" s="58" t="s">
        <v>226</v>
      </c>
      <c r="F188" s="59">
        <v>112</v>
      </c>
      <c r="G188" s="59">
        <f t="shared" si="55"/>
        <v>88.8</v>
      </c>
      <c r="H188" s="60">
        <f t="shared" si="56"/>
        <v>19.7668</v>
      </c>
      <c r="I188" s="60">
        <f t="shared" si="57"/>
        <v>108.56</v>
      </c>
      <c r="J188" s="60">
        <f t="shared" si="58"/>
        <v>12158.72</v>
      </c>
    </row>
    <row r="189" spans="1:10" ht="25.9" customHeight="1">
      <c r="A189" s="76">
        <v>40552</v>
      </c>
      <c r="B189" s="61">
        <v>91926</v>
      </c>
      <c r="C189" s="56" t="s">
        <v>384</v>
      </c>
      <c r="D189" s="57" t="s">
        <v>121</v>
      </c>
      <c r="E189" s="58" t="s">
        <v>125</v>
      </c>
      <c r="F189" s="65">
        <v>11018.6</v>
      </c>
      <c r="G189" s="59">
        <f t="shared" si="55"/>
        <v>3.09</v>
      </c>
      <c r="H189" s="60">
        <f t="shared" si="56"/>
        <v>0.68779999999999997</v>
      </c>
      <c r="I189" s="60">
        <f t="shared" si="57"/>
        <v>3.77</v>
      </c>
      <c r="J189" s="60">
        <f t="shared" si="58"/>
        <v>41540.120000000003</v>
      </c>
    </row>
    <row r="190" spans="1:10" ht="25.9" customHeight="1">
      <c r="A190" s="77">
        <v>40483</v>
      </c>
      <c r="B190" s="61">
        <v>91928</v>
      </c>
      <c r="C190" s="56" t="s">
        <v>385</v>
      </c>
      <c r="D190" s="57" t="s">
        <v>121</v>
      </c>
      <c r="E190" s="58" t="s">
        <v>125</v>
      </c>
      <c r="F190" s="65">
        <v>1767.57</v>
      </c>
      <c r="G190" s="59">
        <f t="shared" si="55"/>
        <v>5.79</v>
      </c>
      <c r="H190" s="60">
        <f t="shared" si="56"/>
        <v>1.2887999999999999</v>
      </c>
      <c r="I190" s="60">
        <f t="shared" si="57"/>
        <v>7.07</v>
      </c>
      <c r="J190" s="60">
        <f t="shared" si="58"/>
        <v>12496.72</v>
      </c>
    </row>
    <row r="191" spans="1:10" ht="25.9" customHeight="1">
      <c r="A191" s="77">
        <v>40848</v>
      </c>
      <c r="B191" s="61">
        <v>91925</v>
      </c>
      <c r="C191" s="56" t="s">
        <v>386</v>
      </c>
      <c r="D191" s="57" t="s">
        <v>121</v>
      </c>
      <c r="E191" s="58" t="s">
        <v>125</v>
      </c>
      <c r="F191" s="62">
        <v>1.52</v>
      </c>
      <c r="G191" s="59">
        <f t="shared" si="55"/>
        <v>3.45</v>
      </c>
      <c r="H191" s="60">
        <f t="shared" si="56"/>
        <v>0.76790000000000003</v>
      </c>
      <c r="I191" s="60">
        <f t="shared" si="57"/>
        <v>4.21</v>
      </c>
      <c r="J191" s="60">
        <f t="shared" si="58"/>
        <v>6.4</v>
      </c>
    </row>
    <row r="192" spans="1:10" ht="19.149999999999999" customHeight="1">
      <c r="A192" s="77">
        <v>41214</v>
      </c>
      <c r="B192" s="61">
        <v>91953</v>
      </c>
      <c r="C192" s="48" t="s">
        <v>813</v>
      </c>
      <c r="D192" s="57" t="s">
        <v>121</v>
      </c>
      <c r="E192" s="58" t="s">
        <v>118</v>
      </c>
      <c r="F192" s="59">
        <v>31</v>
      </c>
      <c r="G192" s="59">
        <f t="shared" si="55"/>
        <v>20.350000000000001</v>
      </c>
      <c r="H192" s="60">
        <f t="shared" si="56"/>
        <v>4.5298999999999996</v>
      </c>
      <c r="I192" s="60">
        <f t="shared" si="57"/>
        <v>24.87</v>
      </c>
      <c r="J192" s="60">
        <f t="shared" si="58"/>
        <v>770.97</v>
      </c>
    </row>
    <row r="193" spans="1:10" ht="19.149999999999999" customHeight="1">
      <c r="A193" s="77">
        <v>41579</v>
      </c>
      <c r="B193" s="61">
        <v>91967</v>
      </c>
      <c r="C193" s="48" t="s">
        <v>814</v>
      </c>
      <c r="D193" s="57" t="s">
        <v>121</v>
      </c>
      <c r="E193" s="58" t="s">
        <v>118</v>
      </c>
      <c r="F193" s="59">
        <v>8</v>
      </c>
      <c r="G193" s="59">
        <f t="shared" si="55"/>
        <v>44.25</v>
      </c>
      <c r="H193" s="60">
        <f t="shared" si="56"/>
        <v>9.85</v>
      </c>
      <c r="I193" s="60">
        <f t="shared" si="57"/>
        <v>54.1</v>
      </c>
      <c r="J193" s="60">
        <f t="shared" si="58"/>
        <v>432.8</v>
      </c>
    </row>
    <row r="194" spans="1:10" ht="25.9" customHeight="1">
      <c r="A194" s="77">
        <v>41944</v>
      </c>
      <c r="B194" s="74">
        <v>39756</v>
      </c>
      <c r="C194" s="56" t="s">
        <v>387</v>
      </c>
      <c r="D194" s="57" t="s">
        <v>121</v>
      </c>
      <c r="E194" s="58" t="s">
        <v>118</v>
      </c>
      <c r="F194" s="62">
        <v>1</v>
      </c>
      <c r="G194" s="59">
        <f t="shared" si="55"/>
        <v>371</v>
      </c>
      <c r="H194" s="60">
        <f t="shared" si="56"/>
        <v>82.584599999999995</v>
      </c>
      <c r="I194" s="60">
        <f t="shared" si="57"/>
        <v>453.58</v>
      </c>
      <c r="J194" s="60">
        <f t="shared" si="58"/>
        <v>453.58</v>
      </c>
    </row>
    <row r="195" spans="1:10" ht="25.9" customHeight="1">
      <c r="A195" s="77">
        <v>42309</v>
      </c>
      <c r="B195" s="74">
        <v>39762</v>
      </c>
      <c r="C195" s="56" t="s">
        <v>388</v>
      </c>
      <c r="D195" s="57" t="s">
        <v>121</v>
      </c>
      <c r="E195" s="58" t="s">
        <v>118</v>
      </c>
      <c r="F195" s="62">
        <v>2</v>
      </c>
      <c r="G195" s="59">
        <f t="shared" si="55"/>
        <v>606.70000000000005</v>
      </c>
      <c r="H195" s="60">
        <f t="shared" si="56"/>
        <v>135.0514</v>
      </c>
      <c r="I195" s="60">
        <f t="shared" si="57"/>
        <v>741.75</v>
      </c>
      <c r="J195" s="60">
        <f t="shared" si="58"/>
        <v>1483.5</v>
      </c>
    </row>
    <row r="196" spans="1:10" ht="25.9" customHeight="1">
      <c r="A196" s="77">
        <v>42675</v>
      </c>
      <c r="B196" s="61">
        <v>91853</v>
      </c>
      <c r="C196" s="48" t="s">
        <v>815</v>
      </c>
      <c r="D196" s="57" t="s">
        <v>121</v>
      </c>
      <c r="E196" s="58" t="s">
        <v>125</v>
      </c>
      <c r="F196" s="62">
        <v>23</v>
      </c>
      <c r="G196" s="59">
        <f t="shared" si="55"/>
        <v>5.81</v>
      </c>
      <c r="H196" s="60">
        <f t="shared" si="56"/>
        <v>1.2932999999999999</v>
      </c>
      <c r="I196" s="60">
        <f t="shared" si="57"/>
        <v>7.1</v>
      </c>
      <c r="J196" s="60">
        <f t="shared" si="58"/>
        <v>163.30000000000001</v>
      </c>
    </row>
    <row r="197" spans="1:10" ht="25.9" customHeight="1">
      <c r="A197" s="77">
        <v>43040</v>
      </c>
      <c r="B197" s="61">
        <v>91854</v>
      </c>
      <c r="C197" s="48" t="s">
        <v>816</v>
      </c>
      <c r="D197" s="57" t="s">
        <v>121</v>
      </c>
      <c r="E197" s="58" t="s">
        <v>125</v>
      </c>
      <c r="F197" s="65">
        <v>1530</v>
      </c>
      <c r="G197" s="59">
        <f t="shared" si="55"/>
        <v>6.12</v>
      </c>
      <c r="H197" s="60">
        <f t="shared" si="56"/>
        <v>1.3623000000000001</v>
      </c>
      <c r="I197" s="60">
        <f t="shared" si="57"/>
        <v>7.48</v>
      </c>
      <c r="J197" s="60">
        <f t="shared" si="58"/>
        <v>11444.4</v>
      </c>
    </row>
    <row r="198" spans="1:10" ht="14.65" customHeight="1">
      <c r="A198" s="77">
        <v>43405</v>
      </c>
      <c r="B198" s="71" t="s">
        <v>389</v>
      </c>
      <c r="C198" s="56" t="s">
        <v>390</v>
      </c>
      <c r="D198" s="57" t="s">
        <v>136</v>
      </c>
      <c r="E198" s="58" t="s">
        <v>187</v>
      </c>
      <c r="F198" s="59">
        <v>116.91</v>
      </c>
      <c r="G198" s="59">
        <f t="shared" si="55"/>
        <v>9.2199999999999989</v>
      </c>
      <c r="H198" s="60">
        <f t="shared" si="56"/>
        <v>2.0522999999999998</v>
      </c>
      <c r="I198" s="60">
        <f t="shared" si="57"/>
        <v>11.27</v>
      </c>
      <c r="J198" s="60">
        <f t="shared" si="58"/>
        <v>1317.58</v>
      </c>
    </row>
    <row r="199" spans="1:10" ht="19.149999999999999" customHeight="1">
      <c r="A199" s="77">
        <v>43770</v>
      </c>
      <c r="B199" s="61">
        <v>93667</v>
      </c>
      <c r="C199" s="48" t="s">
        <v>817</v>
      </c>
      <c r="D199" s="57" t="s">
        <v>121</v>
      </c>
      <c r="E199" s="58" t="s">
        <v>118</v>
      </c>
      <c r="F199" s="59">
        <v>3</v>
      </c>
      <c r="G199" s="59">
        <f t="shared" si="55"/>
        <v>67.86</v>
      </c>
      <c r="H199" s="60">
        <f t="shared" si="56"/>
        <v>15.105600000000001</v>
      </c>
      <c r="I199" s="60">
        <f t="shared" si="57"/>
        <v>82.96</v>
      </c>
      <c r="J199" s="60">
        <f t="shared" si="58"/>
        <v>248.88</v>
      </c>
    </row>
    <row r="200" spans="1:10" ht="19.149999999999999" customHeight="1">
      <c r="A200" s="77">
        <v>44136</v>
      </c>
      <c r="B200" s="61">
        <v>93668</v>
      </c>
      <c r="C200" s="48" t="s">
        <v>818</v>
      </c>
      <c r="D200" s="57" t="s">
        <v>121</v>
      </c>
      <c r="E200" s="58" t="s">
        <v>118</v>
      </c>
      <c r="F200" s="59">
        <v>1</v>
      </c>
      <c r="G200" s="59">
        <f t="shared" si="55"/>
        <v>69</v>
      </c>
      <c r="H200" s="60">
        <f t="shared" si="56"/>
        <v>15.359400000000001</v>
      </c>
      <c r="I200" s="60">
        <f t="shared" si="57"/>
        <v>84.35</v>
      </c>
      <c r="J200" s="60">
        <f t="shared" si="58"/>
        <v>84.35</v>
      </c>
    </row>
    <row r="201" spans="1:10" ht="19.149999999999999" customHeight="1">
      <c r="A201" s="77">
        <v>44501</v>
      </c>
      <c r="B201" s="61">
        <v>93654</v>
      </c>
      <c r="C201" s="48" t="s">
        <v>819</v>
      </c>
      <c r="D201" s="57" t="s">
        <v>121</v>
      </c>
      <c r="E201" s="58" t="s">
        <v>118</v>
      </c>
      <c r="F201" s="59">
        <v>62</v>
      </c>
      <c r="G201" s="59">
        <f t="shared" si="55"/>
        <v>11.18</v>
      </c>
      <c r="H201" s="60">
        <f t="shared" si="56"/>
        <v>2.4885999999999999</v>
      </c>
      <c r="I201" s="60">
        <f t="shared" si="57"/>
        <v>13.66</v>
      </c>
      <c r="J201" s="60">
        <f t="shared" si="58"/>
        <v>846.92</v>
      </c>
    </row>
    <row r="202" spans="1:10" ht="19.149999999999999" customHeight="1">
      <c r="A202" s="77">
        <v>44866</v>
      </c>
      <c r="B202" s="61">
        <v>93653</v>
      </c>
      <c r="C202" s="48" t="s">
        <v>820</v>
      </c>
      <c r="D202" s="57" t="s">
        <v>121</v>
      </c>
      <c r="E202" s="58" t="s">
        <v>118</v>
      </c>
      <c r="F202" s="59">
        <v>26</v>
      </c>
      <c r="G202" s="59">
        <f t="shared" si="55"/>
        <v>10.81</v>
      </c>
      <c r="H202" s="60">
        <f t="shared" si="56"/>
        <v>2.4062999999999999</v>
      </c>
      <c r="I202" s="60">
        <f t="shared" si="57"/>
        <v>13.21</v>
      </c>
      <c r="J202" s="60">
        <f t="shared" si="58"/>
        <v>343.46</v>
      </c>
    </row>
    <row r="203" spans="1:10" ht="19.149999999999999" customHeight="1">
      <c r="A203" s="77">
        <v>45231</v>
      </c>
      <c r="B203" s="61">
        <v>93672</v>
      </c>
      <c r="C203" s="48" t="s">
        <v>821</v>
      </c>
      <c r="D203" s="57" t="s">
        <v>121</v>
      </c>
      <c r="E203" s="58" t="s">
        <v>118</v>
      </c>
      <c r="F203" s="59">
        <v>14</v>
      </c>
      <c r="G203" s="59">
        <f t="shared" si="55"/>
        <v>78.910000000000011</v>
      </c>
      <c r="H203" s="60">
        <f t="shared" si="56"/>
        <v>17.565300000000001</v>
      </c>
      <c r="I203" s="60">
        <f t="shared" si="57"/>
        <v>96.47</v>
      </c>
      <c r="J203" s="60">
        <f t="shared" si="58"/>
        <v>1350.58</v>
      </c>
    </row>
    <row r="204" spans="1:10" ht="19.149999999999999" customHeight="1">
      <c r="A204" s="77">
        <v>45597</v>
      </c>
      <c r="B204" s="71" t="s">
        <v>391</v>
      </c>
      <c r="C204" s="48" t="s">
        <v>822</v>
      </c>
      <c r="D204" s="57" t="s">
        <v>136</v>
      </c>
      <c r="E204" s="58" t="s">
        <v>226</v>
      </c>
      <c r="F204" s="59">
        <v>8</v>
      </c>
      <c r="G204" s="59">
        <f t="shared" si="55"/>
        <v>141.55000000000001</v>
      </c>
      <c r="H204" s="60">
        <f t="shared" si="56"/>
        <v>31.509</v>
      </c>
      <c r="I204" s="60">
        <f t="shared" si="57"/>
        <v>173.05</v>
      </c>
      <c r="J204" s="60">
        <f t="shared" si="58"/>
        <v>1384.4</v>
      </c>
    </row>
    <row r="205" spans="1:10" ht="14.65" customHeight="1">
      <c r="A205" s="77">
        <v>45962</v>
      </c>
      <c r="B205" s="71" t="s">
        <v>392</v>
      </c>
      <c r="C205" s="56" t="s">
        <v>393</v>
      </c>
      <c r="D205" s="57" t="s">
        <v>140</v>
      </c>
      <c r="E205" s="58" t="s">
        <v>118</v>
      </c>
      <c r="F205" s="59">
        <v>6</v>
      </c>
      <c r="G205" s="59">
        <f t="shared" si="55"/>
        <v>163.25</v>
      </c>
      <c r="H205" s="60">
        <f t="shared" si="56"/>
        <v>36.339399999999998</v>
      </c>
      <c r="I205" s="60">
        <f t="shared" si="57"/>
        <v>199.58</v>
      </c>
      <c r="J205" s="60">
        <f t="shared" si="58"/>
        <v>1197.48</v>
      </c>
    </row>
    <row r="206" spans="1:10" ht="25.9" customHeight="1">
      <c r="A206" s="77">
        <v>46327</v>
      </c>
      <c r="B206" s="71" t="s">
        <v>394</v>
      </c>
      <c r="C206" s="48" t="s">
        <v>823</v>
      </c>
      <c r="D206" s="57" t="s">
        <v>136</v>
      </c>
      <c r="E206" s="58" t="s">
        <v>226</v>
      </c>
      <c r="F206" s="62">
        <v>22</v>
      </c>
      <c r="G206" s="59">
        <f t="shared" si="55"/>
        <v>95.52</v>
      </c>
      <c r="H206" s="60">
        <f t="shared" si="56"/>
        <v>21.262699999999999</v>
      </c>
      <c r="I206" s="60">
        <f t="shared" si="57"/>
        <v>116.78</v>
      </c>
      <c r="J206" s="60">
        <f t="shared" si="58"/>
        <v>2569.16</v>
      </c>
    </row>
    <row r="207" spans="1:10" ht="19.149999999999999" customHeight="1">
      <c r="A207" s="77">
        <v>46692</v>
      </c>
      <c r="B207" s="71" t="s">
        <v>395</v>
      </c>
      <c r="C207" s="48" t="s">
        <v>824</v>
      </c>
      <c r="D207" s="57" t="s">
        <v>136</v>
      </c>
      <c r="E207" s="58" t="s">
        <v>226</v>
      </c>
      <c r="F207" s="59">
        <v>12</v>
      </c>
      <c r="G207" s="59">
        <f t="shared" si="55"/>
        <v>2479.7199999999998</v>
      </c>
      <c r="H207" s="60">
        <f t="shared" si="56"/>
        <v>551.98559999999998</v>
      </c>
      <c r="I207" s="60">
        <f t="shared" si="57"/>
        <v>3031.7</v>
      </c>
      <c r="J207" s="60">
        <f t="shared" si="58"/>
        <v>36380.400000000001</v>
      </c>
    </row>
    <row r="208" spans="1:10" ht="14.65" customHeight="1">
      <c r="A208" s="77">
        <v>47058</v>
      </c>
      <c r="B208" s="74">
        <v>39391</v>
      </c>
      <c r="C208" s="56" t="s">
        <v>396</v>
      </c>
      <c r="D208" s="57" t="s">
        <v>121</v>
      </c>
      <c r="E208" s="58" t="s">
        <v>118</v>
      </c>
      <c r="F208" s="59">
        <v>3</v>
      </c>
      <c r="G208" s="59">
        <f t="shared" si="55"/>
        <v>55.46</v>
      </c>
      <c r="H208" s="60">
        <f t="shared" si="56"/>
        <v>12.3453</v>
      </c>
      <c r="I208" s="60">
        <f t="shared" si="57"/>
        <v>67.8</v>
      </c>
      <c r="J208" s="60">
        <f t="shared" si="58"/>
        <v>203.4</v>
      </c>
    </row>
    <row r="209" spans="1:10" ht="19.149999999999999" customHeight="1">
      <c r="A209" s="77">
        <v>47423</v>
      </c>
      <c r="B209" s="61">
        <v>91996</v>
      </c>
      <c r="C209" s="48" t="s">
        <v>825</v>
      </c>
      <c r="D209" s="57" t="s">
        <v>121</v>
      </c>
      <c r="E209" s="58" t="s">
        <v>118</v>
      </c>
      <c r="F209" s="59">
        <v>23</v>
      </c>
      <c r="G209" s="59">
        <f t="shared" si="55"/>
        <v>23.83</v>
      </c>
      <c r="H209" s="60">
        <f t="shared" si="56"/>
        <v>5.3045</v>
      </c>
      <c r="I209" s="60">
        <f t="shared" si="57"/>
        <v>29.13</v>
      </c>
      <c r="J209" s="60">
        <f t="shared" si="58"/>
        <v>669.99</v>
      </c>
    </row>
    <row r="210" spans="1:10" ht="19.149999999999999" customHeight="1">
      <c r="A210" s="77">
        <v>47788</v>
      </c>
      <c r="B210" s="61">
        <v>92000</v>
      </c>
      <c r="C210" s="48" t="s">
        <v>826</v>
      </c>
      <c r="D210" s="57" t="s">
        <v>121</v>
      </c>
      <c r="E210" s="58" t="s">
        <v>118</v>
      </c>
      <c r="F210" s="59">
        <v>324</v>
      </c>
      <c r="G210" s="59">
        <f t="shared" si="55"/>
        <v>21.61</v>
      </c>
      <c r="H210" s="60">
        <f t="shared" si="56"/>
        <v>4.8102999999999998</v>
      </c>
      <c r="I210" s="60">
        <f t="shared" si="57"/>
        <v>26.42</v>
      </c>
      <c r="J210" s="60">
        <f t="shared" si="58"/>
        <v>8560.08</v>
      </c>
    </row>
    <row r="211" spans="1:10" ht="25.9" customHeight="1">
      <c r="A211" s="77">
        <v>48153</v>
      </c>
      <c r="B211" s="61">
        <v>91837</v>
      </c>
      <c r="C211" s="48" t="s">
        <v>827</v>
      </c>
      <c r="D211" s="57" t="s">
        <v>121</v>
      </c>
      <c r="E211" s="58" t="s">
        <v>125</v>
      </c>
      <c r="F211" s="62">
        <v>79.48</v>
      </c>
      <c r="G211" s="59">
        <f t="shared" si="55"/>
        <v>10.210000000000001</v>
      </c>
      <c r="H211" s="60">
        <f t="shared" si="56"/>
        <v>2.2726999999999999</v>
      </c>
      <c r="I211" s="60">
        <f t="shared" si="57"/>
        <v>12.48</v>
      </c>
      <c r="J211" s="60">
        <f t="shared" si="58"/>
        <v>991.91</v>
      </c>
    </row>
    <row r="212" spans="1:10" ht="14.65" customHeight="1">
      <c r="A212" s="77">
        <v>48519</v>
      </c>
      <c r="B212" s="58" t="s">
        <v>397</v>
      </c>
      <c r="C212" s="56" t="s">
        <v>398</v>
      </c>
      <c r="D212" s="57" t="s">
        <v>136</v>
      </c>
      <c r="E212" s="58" t="s">
        <v>226</v>
      </c>
      <c r="F212" s="59">
        <v>126</v>
      </c>
      <c r="G212" s="59">
        <f t="shared" si="55"/>
        <v>3.14</v>
      </c>
      <c r="H212" s="60">
        <f t="shared" si="56"/>
        <v>0.69889999999999997</v>
      </c>
      <c r="I212" s="60">
        <f t="shared" si="57"/>
        <v>3.83</v>
      </c>
      <c r="J212" s="60">
        <f t="shared" si="58"/>
        <v>482.58</v>
      </c>
    </row>
    <row r="213" spans="1:10" ht="19.149999999999999" customHeight="1">
      <c r="A213" s="77">
        <v>48884</v>
      </c>
      <c r="B213" s="61">
        <v>97599</v>
      </c>
      <c r="C213" s="48" t="s">
        <v>828</v>
      </c>
      <c r="D213" s="57" t="s">
        <v>121</v>
      </c>
      <c r="E213" s="58" t="s">
        <v>118</v>
      </c>
      <c r="F213" s="59">
        <v>18</v>
      </c>
      <c r="G213" s="59">
        <f t="shared" ref="G213:G244" si="59">VLOOKUP(B213,COMPNORMAL,2,FALSE)</f>
        <v>27.79</v>
      </c>
      <c r="H213" s="60">
        <f t="shared" si="56"/>
        <v>6.1859999999999999</v>
      </c>
      <c r="I213" s="60">
        <f t="shared" si="57"/>
        <v>33.97</v>
      </c>
      <c r="J213" s="60">
        <f t="shared" si="58"/>
        <v>611.46</v>
      </c>
    </row>
    <row r="214" spans="1:10" ht="25.9" customHeight="1">
      <c r="A214" s="77">
        <v>49249</v>
      </c>
      <c r="B214" s="61">
        <v>91840</v>
      </c>
      <c r="C214" s="48" t="s">
        <v>829</v>
      </c>
      <c r="D214" s="57" t="s">
        <v>121</v>
      </c>
      <c r="E214" s="58" t="s">
        <v>125</v>
      </c>
      <c r="F214" s="62">
        <v>21</v>
      </c>
      <c r="G214" s="59">
        <f t="shared" si="59"/>
        <v>10.39</v>
      </c>
      <c r="H214" s="60">
        <f t="shared" si="56"/>
        <v>2.3128000000000002</v>
      </c>
      <c r="I214" s="60">
        <f t="shared" si="57"/>
        <v>12.7</v>
      </c>
      <c r="J214" s="60">
        <f t="shared" si="58"/>
        <v>266.7</v>
      </c>
    </row>
    <row r="215" spans="1:10" ht="19.149999999999999" customHeight="1">
      <c r="A215" s="77">
        <v>49614</v>
      </c>
      <c r="B215" s="71" t="s">
        <v>399</v>
      </c>
      <c r="C215" s="48" t="s">
        <v>830</v>
      </c>
      <c r="D215" s="57" t="s">
        <v>136</v>
      </c>
      <c r="E215" s="58" t="s">
        <v>187</v>
      </c>
      <c r="F215" s="59">
        <v>4</v>
      </c>
      <c r="G215" s="59">
        <f t="shared" si="59"/>
        <v>6.67</v>
      </c>
      <c r="H215" s="60">
        <f t="shared" si="56"/>
        <v>1.4846999999999999</v>
      </c>
      <c r="I215" s="60">
        <f t="shared" si="57"/>
        <v>8.15</v>
      </c>
      <c r="J215" s="60">
        <f t="shared" si="58"/>
        <v>32.6</v>
      </c>
    </row>
    <row r="216" spans="1:10" ht="14.65" customHeight="1">
      <c r="A216" s="77">
        <v>49980</v>
      </c>
      <c r="B216" s="58" t="s">
        <v>400</v>
      </c>
      <c r="C216" s="56" t="s">
        <v>401</v>
      </c>
      <c r="D216" s="57" t="s">
        <v>136</v>
      </c>
      <c r="E216" s="58" t="s">
        <v>226</v>
      </c>
      <c r="F216" s="59">
        <v>2</v>
      </c>
      <c r="G216" s="59">
        <f t="shared" si="59"/>
        <v>339.06</v>
      </c>
      <c r="H216" s="60">
        <f t="shared" si="56"/>
        <v>75.474699999999999</v>
      </c>
      <c r="I216" s="60">
        <f t="shared" si="57"/>
        <v>414.53</v>
      </c>
      <c r="J216" s="60">
        <f t="shared" si="58"/>
        <v>829.06</v>
      </c>
    </row>
    <row r="217" spans="1:10" ht="19.149999999999999" customHeight="1">
      <c r="A217" s="77">
        <v>50345</v>
      </c>
      <c r="B217" s="61">
        <v>97668</v>
      </c>
      <c r="C217" s="48" t="s">
        <v>831</v>
      </c>
      <c r="D217" s="57" t="s">
        <v>121</v>
      </c>
      <c r="E217" s="58" t="s">
        <v>125</v>
      </c>
      <c r="F217" s="59">
        <v>69</v>
      </c>
      <c r="G217" s="59">
        <f t="shared" si="59"/>
        <v>11.23</v>
      </c>
      <c r="H217" s="60">
        <f t="shared" si="56"/>
        <v>2.4996999999999998</v>
      </c>
      <c r="I217" s="60">
        <f t="shared" si="57"/>
        <v>13.72</v>
      </c>
      <c r="J217" s="60">
        <f t="shared" si="58"/>
        <v>946.68</v>
      </c>
    </row>
    <row r="218" spans="1:10" ht="19.149999999999999" customHeight="1">
      <c r="A218" s="77">
        <v>50710</v>
      </c>
      <c r="B218" s="71" t="s">
        <v>402</v>
      </c>
      <c r="C218" s="48" t="s">
        <v>832</v>
      </c>
      <c r="D218" s="57" t="s">
        <v>136</v>
      </c>
      <c r="E218" s="58" t="s">
        <v>226</v>
      </c>
      <c r="F218" s="59">
        <v>6</v>
      </c>
      <c r="G218" s="59">
        <f t="shared" si="59"/>
        <v>62.91</v>
      </c>
      <c r="H218" s="60">
        <f t="shared" si="56"/>
        <v>14.0037</v>
      </c>
      <c r="I218" s="60">
        <f t="shared" si="57"/>
        <v>76.91</v>
      </c>
      <c r="J218" s="60">
        <f t="shared" si="58"/>
        <v>461.46</v>
      </c>
    </row>
    <row r="219" spans="1:10" ht="14.65" customHeight="1">
      <c r="A219" s="77">
        <v>51075</v>
      </c>
      <c r="B219" s="71" t="s">
        <v>403</v>
      </c>
      <c r="C219" s="56" t="s">
        <v>404</v>
      </c>
      <c r="D219" s="57" t="s">
        <v>136</v>
      </c>
      <c r="E219" s="58" t="s">
        <v>187</v>
      </c>
      <c r="F219" s="59">
        <v>117.6</v>
      </c>
      <c r="G219" s="59">
        <f t="shared" si="59"/>
        <v>7.68</v>
      </c>
      <c r="H219" s="60">
        <f t="shared" si="56"/>
        <v>1.7095</v>
      </c>
      <c r="I219" s="60">
        <f t="shared" si="57"/>
        <v>9.3800000000000008</v>
      </c>
      <c r="J219" s="60">
        <f t="shared" si="58"/>
        <v>1103.0899999999999</v>
      </c>
    </row>
    <row r="220" spans="1:10" ht="19.149999999999999" customHeight="1">
      <c r="A220" s="77">
        <v>51441</v>
      </c>
      <c r="B220" s="61">
        <v>91955</v>
      </c>
      <c r="C220" s="48" t="s">
        <v>833</v>
      </c>
      <c r="D220" s="57" t="s">
        <v>121</v>
      </c>
      <c r="E220" s="58" t="s">
        <v>118</v>
      </c>
      <c r="F220" s="59">
        <v>24</v>
      </c>
      <c r="G220" s="59">
        <f t="shared" si="59"/>
        <v>24.97</v>
      </c>
      <c r="H220" s="60">
        <f t="shared" si="56"/>
        <v>5.5583</v>
      </c>
      <c r="I220" s="60">
        <f t="shared" si="57"/>
        <v>30.52</v>
      </c>
      <c r="J220" s="60">
        <f t="shared" si="58"/>
        <v>732.48</v>
      </c>
    </row>
    <row r="221" spans="1:10" ht="14.65" customHeight="1">
      <c r="A221" s="77">
        <v>51806</v>
      </c>
      <c r="B221" s="71" t="s">
        <v>405</v>
      </c>
      <c r="C221" s="56" t="s">
        <v>406</v>
      </c>
      <c r="D221" s="57" t="s">
        <v>136</v>
      </c>
      <c r="E221" s="58" t="s">
        <v>226</v>
      </c>
      <c r="F221" s="59">
        <v>10</v>
      </c>
      <c r="G221" s="59">
        <f t="shared" si="59"/>
        <v>10.34</v>
      </c>
      <c r="H221" s="60">
        <f t="shared" si="56"/>
        <v>2.3016000000000001</v>
      </c>
      <c r="I221" s="60">
        <f t="shared" si="57"/>
        <v>12.64</v>
      </c>
      <c r="J221" s="60">
        <f t="shared" si="58"/>
        <v>126.4</v>
      </c>
    </row>
    <row r="222" spans="1:10" ht="19.149999999999999" customHeight="1">
      <c r="A222" s="77">
        <v>52171</v>
      </c>
      <c r="B222" s="61">
        <v>97595</v>
      </c>
      <c r="C222" s="48" t="s">
        <v>834</v>
      </c>
      <c r="D222" s="57" t="s">
        <v>121</v>
      </c>
      <c r="E222" s="58" t="s">
        <v>118</v>
      </c>
      <c r="F222" s="59">
        <v>12</v>
      </c>
      <c r="G222" s="59">
        <f t="shared" si="59"/>
        <v>63.15</v>
      </c>
      <c r="H222" s="60">
        <f t="shared" si="56"/>
        <v>14.0571</v>
      </c>
      <c r="I222" s="60">
        <f t="shared" si="57"/>
        <v>77.2</v>
      </c>
      <c r="J222" s="60">
        <f t="shared" si="58"/>
        <v>926.4</v>
      </c>
    </row>
    <row r="223" spans="1:10" ht="34.5" customHeight="1">
      <c r="A223" s="78">
        <v>52536</v>
      </c>
      <c r="B223" s="79">
        <v>101883</v>
      </c>
      <c r="C223" s="56" t="s">
        <v>407</v>
      </c>
      <c r="D223" s="68" t="s">
        <v>121</v>
      </c>
      <c r="E223" s="69" t="s">
        <v>118</v>
      </c>
      <c r="F223" s="62">
        <v>2</v>
      </c>
      <c r="G223" s="59">
        <f t="shared" si="59"/>
        <v>523.70000000000005</v>
      </c>
      <c r="H223" s="60">
        <f t="shared" si="56"/>
        <v>116.57559999999999</v>
      </c>
      <c r="I223" s="60">
        <f t="shared" si="57"/>
        <v>640.27</v>
      </c>
      <c r="J223" s="60">
        <f t="shared" si="58"/>
        <v>1280.54</v>
      </c>
    </row>
    <row r="224" spans="1:10" ht="14.65" customHeight="1">
      <c r="A224" s="77">
        <v>52902</v>
      </c>
      <c r="B224" s="71" t="s">
        <v>408</v>
      </c>
      <c r="C224" s="56" t="s">
        <v>409</v>
      </c>
      <c r="D224" s="57" t="s">
        <v>136</v>
      </c>
      <c r="E224" s="58" t="s">
        <v>226</v>
      </c>
      <c r="F224" s="59">
        <v>48</v>
      </c>
      <c r="G224" s="59">
        <f t="shared" si="59"/>
        <v>4.99</v>
      </c>
      <c r="H224" s="60">
        <f t="shared" si="56"/>
        <v>1.1107</v>
      </c>
      <c r="I224" s="60">
        <f t="shared" si="57"/>
        <v>6.1</v>
      </c>
      <c r="J224" s="60">
        <f t="shared" si="58"/>
        <v>292.8</v>
      </c>
    </row>
    <row r="225" spans="1:10" ht="25.9" customHeight="1">
      <c r="A225" s="77">
        <v>53267</v>
      </c>
      <c r="B225" s="61">
        <v>91887</v>
      </c>
      <c r="C225" s="48" t="s">
        <v>835</v>
      </c>
      <c r="D225" s="57" t="s">
        <v>121</v>
      </c>
      <c r="E225" s="58" t="s">
        <v>118</v>
      </c>
      <c r="F225" s="62">
        <v>59</v>
      </c>
      <c r="G225" s="59">
        <f t="shared" si="59"/>
        <v>6.34</v>
      </c>
      <c r="H225" s="60">
        <f t="shared" si="56"/>
        <v>1.4112</v>
      </c>
      <c r="I225" s="60">
        <f t="shared" si="57"/>
        <v>7.75</v>
      </c>
      <c r="J225" s="60">
        <f t="shared" si="58"/>
        <v>457.25</v>
      </c>
    </row>
    <row r="226" spans="1:10" ht="14.65" customHeight="1">
      <c r="A226" s="77">
        <v>53632</v>
      </c>
      <c r="B226" s="58" t="s">
        <v>410</v>
      </c>
      <c r="C226" s="56" t="s">
        <v>411</v>
      </c>
      <c r="D226" s="57" t="s">
        <v>136</v>
      </c>
      <c r="E226" s="58" t="s">
        <v>226</v>
      </c>
      <c r="F226" s="59">
        <v>408</v>
      </c>
      <c r="G226" s="59">
        <f t="shared" si="59"/>
        <v>0.11</v>
      </c>
      <c r="H226" s="60">
        <f t="shared" si="56"/>
        <v>2.4400000000000002E-2</v>
      </c>
      <c r="I226" s="60">
        <f t="shared" si="57"/>
        <v>0.13</v>
      </c>
      <c r="J226" s="60">
        <f t="shared" si="58"/>
        <v>53.04</v>
      </c>
    </row>
    <row r="227" spans="1:10" ht="14.65" customHeight="1">
      <c r="A227" s="77">
        <v>53997</v>
      </c>
      <c r="B227" s="80">
        <v>40395</v>
      </c>
      <c r="C227" s="56" t="s">
        <v>412</v>
      </c>
      <c r="D227" s="57" t="s">
        <v>140</v>
      </c>
      <c r="E227" s="58" t="s">
        <v>118</v>
      </c>
      <c r="F227" s="59">
        <v>386</v>
      </c>
      <c r="G227" s="59">
        <f t="shared" si="59"/>
        <v>8.5</v>
      </c>
      <c r="H227" s="60">
        <f t="shared" si="56"/>
        <v>1.8920999999999999</v>
      </c>
      <c r="I227" s="60">
        <f t="shared" si="57"/>
        <v>10.39</v>
      </c>
      <c r="J227" s="60">
        <f t="shared" si="58"/>
        <v>4010.54</v>
      </c>
    </row>
    <row r="228" spans="1:10" ht="14.65" customHeight="1">
      <c r="A228" s="77">
        <v>54363</v>
      </c>
      <c r="B228" s="74">
        <v>4342</v>
      </c>
      <c r="C228" s="56" t="s">
        <v>413</v>
      </c>
      <c r="D228" s="57" t="s">
        <v>121</v>
      </c>
      <c r="E228" s="58" t="s">
        <v>118</v>
      </c>
      <c r="F228" s="59">
        <v>408</v>
      </c>
      <c r="G228" s="59">
        <f t="shared" si="59"/>
        <v>0.13</v>
      </c>
      <c r="H228" s="60">
        <f t="shared" si="56"/>
        <v>2.8899999999999999E-2</v>
      </c>
      <c r="I228" s="60">
        <f t="shared" si="57"/>
        <v>0.15</v>
      </c>
      <c r="J228" s="60">
        <f t="shared" si="58"/>
        <v>61.2</v>
      </c>
    </row>
    <row r="229" spans="1:10" ht="19.149999999999999" customHeight="1">
      <c r="A229" s="77">
        <v>54728</v>
      </c>
      <c r="B229" s="71" t="s">
        <v>414</v>
      </c>
      <c r="C229" s="48" t="s">
        <v>836</v>
      </c>
      <c r="D229" s="57" t="s">
        <v>136</v>
      </c>
      <c r="E229" s="58" t="s">
        <v>226</v>
      </c>
      <c r="F229" s="59">
        <v>1</v>
      </c>
      <c r="G229" s="59">
        <f t="shared" si="59"/>
        <v>862.06</v>
      </c>
      <c r="H229" s="60">
        <f t="shared" si="56"/>
        <v>191.89449999999999</v>
      </c>
      <c r="I229" s="60">
        <f t="shared" si="57"/>
        <v>1053.95</v>
      </c>
      <c r="J229" s="60">
        <f t="shared" si="58"/>
        <v>1053.95</v>
      </c>
    </row>
    <row r="230" spans="1:10" ht="14.65" customHeight="1">
      <c r="A230" s="77">
        <v>55093</v>
      </c>
      <c r="B230" s="71" t="s">
        <v>415</v>
      </c>
      <c r="C230" s="56" t="s">
        <v>416</v>
      </c>
      <c r="D230" s="57" t="s">
        <v>136</v>
      </c>
      <c r="E230" s="58" t="s">
        <v>226</v>
      </c>
      <c r="F230" s="59">
        <v>9</v>
      </c>
      <c r="G230" s="59">
        <f t="shared" si="59"/>
        <v>59.779999999999994</v>
      </c>
      <c r="H230" s="60">
        <f t="shared" si="56"/>
        <v>13.307</v>
      </c>
      <c r="I230" s="60">
        <f t="shared" si="57"/>
        <v>73.08</v>
      </c>
      <c r="J230" s="60">
        <f t="shared" si="58"/>
        <v>657.72</v>
      </c>
    </row>
    <row r="231" spans="1:10" ht="19.149999999999999" customHeight="1">
      <c r="A231" s="77">
        <v>55458</v>
      </c>
      <c r="B231" s="61">
        <v>91992</v>
      </c>
      <c r="C231" s="48" t="s">
        <v>837</v>
      </c>
      <c r="D231" s="57" t="s">
        <v>121</v>
      </c>
      <c r="E231" s="58" t="s">
        <v>118</v>
      </c>
      <c r="F231" s="59">
        <v>5</v>
      </c>
      <c r="G231" s="59">
        <f t="shared" si="59"/>
        <v>29.53</v>
      </c>
      <c r="H231" s="60">
        <f t="shared" si="56"/>
        <v>6.5732999999999997</v>
      </c>
      <c r="I231" s="60">
        <f t="shared" si="57"/>
        <v>36.1</v>
      </c>
      <c r="J231" s="60">
        <f t="shared" si="58"/>
        <v>180.5</v>
      </c>
    </row>
    <row r="232" spans="1:10" ht="19.149999999999999" customHeight="1">
      <c r="A232" s="77">
        <v>55824</v>
      </c>
      <c r="B232" s="71" t="s">
        <v>417</v>
      </c>
      <c r="C232" s="48" t="s">
        <v>838</v>
      </c>
      <c r="D232" s="57" t="s">
        <v>136</v>
      </c>
      <c r="E232" s="58" t="s">
        <v>226</v>
      </c>
      <c r="F232" s="59">
        <v>12.9</v>
      </c>
      <c r="G232" s="59">
        <f t="shared" si="59"/>
        <v>19.660000000000004</v>
      </c>
      <c r="H232" s="60">
        <f t="shared" si="56"/>
        <v>4.3762999999999996</v>
      </c>
      <c r="I232" s="60">
        <f t="shared" si="57"/>
        <v>24.03</v>
      </c>
      <c r="J232" s="60">
        <f t="shared" si="58"/>
        <v>309.99</v>
      </c>
    </row>
    <row r="233" spans="1:10" ht="14.65" customHeight="1">
      <c r="A233" s="77">
        <v>56189</v>
      </c>
      <c r="B233" s="71" t="s">
        <v>418</v>
      </c>
      <c r="C233" s="56" t="s">
        <v>419</v>
      </c>
      <c r="D233" s="57" t="s">
        <v>136</v>
      </c>
      <c r="E233" s="58" t="s">
        <v>226</v>
      </c>
      <c r="F233" s="59">
        <v>193</v>
      </c>
      <c r="G233" s="59">
        <f t="shared" si="59"/>
        <v>5.95</v>
      </c>
      <c r="H233" s="60">
        <f t="shared" si="56"/>
        <v>1.3244</v>
      </c>
      <c r="I233" s="60">
        <f t="shared" si="57"/>
        <v>7.27</v>
      </c>
      <c r="J233" s="60">
        <f t="shared" si="58"/>
        <v>1403.11</v>
      </c>
    </row>
    <row r="234" spans="1:10" ht="19.149999999999999" customHeight="1">
      <c r="A234" s="77">
        <v>56554</v>
      </c>
      <c r="B234" s="61">
        <v>91959</v>
      </c>
      <c r="C234" s="48" t="s">
        <v>839</v>
      </c>
      <c r="D234" s="57" t="s">
        <v>121</v>
      </c>
      <c r="E234" s="58" t="s">
        <v>118</v>
      </c>
      <c r="F234" s="59">
        <v>3</v>
      </c>
      <c r="G234" s="59">
        <f t="shared" si="59"/>
        <v>32.299999999999997</v>
      </c>
      <c r="H234" s="60">
        <f t="shared" si="56"/>
        <v>7.1898999999999997</v>
      </c>
      <c r="I234" s="60">
        <f t="shared" si="57"/>
        <v>39.479999999999997</v>
      </c>
      <c r="J234" s="60">
        <f t="shared" si="58"/>
        <v>118.44</v>
      </c>
    </row>
    <row r="235" spans="1:10" ht="14.65" customHeight="1">
      <c r="A235" s="77">
        <v>56919</v>
      </c>
      <c r="B235" s="71" t="s">
        <v>420</v>
      </c>
      <c r="C235" s="56" t="s">
        <v>421</v>
      </c>
      <c r="D235" s="57" t="s">
        <v>136</v>
      </c>
      <c r="E235" s="58" t="s">
        <v>226</v>
      </c>
      <c r="F235" s="59">
        <v>14</v>
      </c>
      <c r="G235" s="59">
        <f t="shared" si="59"/>
        <v>9.24</v>
      </c>
      <c r="H235" s="60">
        <f t="shared" si="56"/>
        <v>2.0568</v>
      </c>
      <c r="I235" s="60">
        <f t="shared" si="57"/>
        <v>11.29</v>
      </c>
      <c r="J235" s="60">
        <f t="shared" si="58"/>
        <v>158.06</v>
      </c>
    </row>
    <row r="236" spans="1:10" ht="19.149999999999999" customHeight="1">
      <c r="A236" s="77">
        <v>57285</v>
      </c>
      <c r="B236" s="61">
        <v>91979</v>
      </c>
      <c r="C236" s="48" t="s">
        <v>840</v>
      </c>
      <c r="D236" s="57" t="s">
        <v>121</v>
      </c>
      <c r="E236" s="58" t="s">
        <v>118</v>
      </c>
      <c r="F236" s="59">
        <v>2</v>
      </c>
      <c r="G236" s="59">
        <f t="shared" si="59"/>
        <v>37.629999999999995</v>
      </c>
      <c r="H236" s="60">
        <f t="shared" si="56"/>
        <v>8.3764000000000003</v>
      </c>
      <c r="I236" s="60">
        <f t="shared" si="57"/>
        <v>46</v>
      </c>
      <c r="J236" s="60">
        <f t="shared" si="58"/>
        <v>92</v>
      </c>
    </row>
    <row r="237" spans="1:10" ht="14.65" customHeight="1">
      <c r="A237" s="77">
        <v>57650</v>
      </c>
      <c r="B237" s="71" t="s">
        <v>422</v>
      </c>
      <c r="C237" s="56" t="s">
        <v>423</v>
      </c>
      <c r="D237" s="57" t="s">
        <v>136</v>
      </c>
      <c r="E237" s="58" t="s">
        <v>226</v>
      </c>
      <c r="F237" s="59">
        <v>387</v>
      </c>
      <c r="G237" s="59">
        <f t="shared" si="59"/>
        <v>3.83</v>
      </c>
      <c r="H237" s="60">
        <f t="shared" si="56"/>
        <v>0.85250000000000004</v>
      </c>
      <c r="I237" s="60">
        <f t="shared" si="57"/>
        <v>4.68</v>
      </c>
      <c r="J237" s="60">
        <f t="shared" si="58"/>
        <v>1811.16</v>
      </c>
    </row>
    <row r="238" spans="1:10" ht="34.5" customHeight="1">
      <c r="A238" s="78">
        <v>58015</v>
      </c>
      <c r="B238" s="79">
        <v>101879</v>
      </c>
      <c r="C238" s="56" t="s">
        <v>424</v>
      </c>
      <c r="D238" s="68" t="s">
        <v>121</v>
      </c>
      <c r="E238" s="69" t="s">
        <v>118</v>
      </c>
      <c r="F238" s="62">
        <v>4</v>
      </c>
      <c r="G238" s="59">
        <f t="shared" si="59"/>
        <v>549.72</v>
      </c>
      <c r="H238" s="60">
        <f t="shared" si="56"/>
        <v>122.3676</v>
      </c>
      <c r="I238" s="60">
        <f t="shared" si="57"/>
        <v>672.08</v>
      </c>
      <c r="J238" s="60">
        <f t="shared" si="58"/>
        <v>2688.32</v>
      </c>
    </row>
    <row r="239" spans="1:10" ht="14.65" customHeight="1">
      <c r="A239" s="77">
        <v>58380</v>
      </c>
      <c r="B239" s="71" t="s">
        <v>425</v>
      </c>
      <c r="C239" s="56" t="s">
        <v>426</v>
      </c>
      <c r="D239" s="57" t="s">
        <v>140</v>
      </c>
      <c r="E239" s="58" t="s">
        <v>118</v>
      </c>
      <c r="F239" s="59">
        <v>16</v>
      </c>
      <c r="G239" s="59">
        <f t="shared" si="59"/>
        <v>123.02</v>
      </c>
      <c r="H239" s="60">
        <f t="shared" si="56"/>
        <v>27.3842</v>
      </c>
      <c r="I239" s="60">
        <f t="shared" si="57"/>
        <v>150.4</v>
      </c>
      <c r="J239" s="60">
        <f t="shared" si="58"/>
        <v>2406.4</v>
      </c>
    </row>
    <row r="240" spans="1:10" ht="19.149999999999999" customHeight="1">
      <c r="A240" s="77">
        <v>58746</v>
      </c>
      <c r="B240" s="61">
        <v>93660</v>
      </c>
      <c r="C240" s="48" t="s">
        <v>841</v>
      </c>
      <c r="D240" s="57" t="s">
        <v>121</v>
      </c>
      <c r="E240" s="58" t="s">
        <v>118</v>
      </c>
      <c r="F240" s="59">
        <v>1</v>
      </c>
      <c r="G240" s="59">
        <f t="shared" si="59"/>
        <v>54.48</v>
      </c>
      <c r="H240" s="60">
        <f t="shared" si="56"/>
        <v>12.1272</v>
      </c>
      <c r="I240" s="60">
        <f t="shared" si="57"/>
        <v>66.599999999999994</v>
      </c>
      <c r="J240" s="60">
        <f t="shared" si="58"/>
        <v>66.599999999999994</v>
      </c>
    </row>
    <row r="241" spans="1:10" ht="25.9" customHeight="1">
      <c r="A241" s="77">
        <v>59111</v>
      </c>
      <c r="B241" s="61">
        <v>95817</v>
      </c>
      <c r="C241" s="56" t="s">
        <v>427</v>
      </c>
      <c r="D241" s="57" t="s">
        <v>121</v>
      </c>
      <c r="E241" s="58" t="s">
        <v>118</v>
      </c>
      <c r="F241" s="62">
        <v>140</v>
      </c>
      <c r="G241" s="59">
        <f t="shared" si="59"/>
        <v>26.08</v>
      </c>
      <c r="H241" s="60">
        <f t="shared" si="56"/>
        <v>5.8053999999999997</v>
      </c>
      <c r="I241" s="60">
        <f t="shared" si="57"/>
        <v>31.88</v>
      </c>
      <c r="J241" s="60">
        <f t="shared" si="58"/>
        <v>4463.2</v>
      </c>
    </row>
    <row r="242" spans="1:10" ht="14.65" customHeight="1">
      <c r="A242" s="77">
        <v>59476</v>
      </c>
      <c r="B242" s="71" t="s">
        <v>428</v>
      </c>
      <c r="C242" s="56" t="s">
        <v>429</v>
      </c>
      <c r="D242" s="57" t="s">
        <v>136</v>
      </c>
      <c r="E242" s="58" t="s">
        <v>226</v>
      </c>
      <c r="F242" s="59">
        <v>40</v>
      </c>
      <c r="G242" s="59">
        <f t="shared" si="59"/>
        <v>5.85</v>
      </c>
      <c r="H242" s="60">
        <f t="shared" si="56"/>
        <v>1.3022</v>
      </c>
      <c r="I242" s="60">
        <f t="shared" si="57"/>
        <v>7.15</v>
      </c>
      <c r="J242" s="60">
        <f t="shared" si="58"/>
        <v>286</v>
      </c>
    </row>
    <row r="243" spans="1:10" ht="14.65" customHeight="1">
      <c r="A243" s="77">
        <v>59841</v>
      </c>
      <c r="B243" s="80">
        <v>60615</v>
      </c>
      <c r="C243" s="56" t="s">
        <v>430</v>
      </c>
      <c r="D243" s="57" t="s">
        <v>140</v>
      </c>
      <c r="E243" s="58" t="s">
        <v>118</v>
      </c>
      <c r="F243" s="59">
        <v>66</v>
      </c>
      <c r="G243" s="59">
        <f t="shared" si="59"/>
        <v>198.78</v>
      </c>
      <c r="H243" s="60">
        <f t="shared" si="56"/>
        <v>44.248399999999997</v>
      </c>
      <c r="I243" s="60">
        <f t="shared" si="57"/>
        <v>243.02</v>
      </c>
      <c r="J243" s="60">
        <f t="shared" si="58"/>
        <v>16039.32</v>
      </c>
    </row>
    <row r="244" spans="1:10" ht="25.9" customHeight="1">
      <c r="A244" s="77">
        <v>60207</v>
      </c>
      <c r="B244" s="61">
        <v>91930</v>
      </c>
      <c r="C244" s="56" t="s">
        <v>431</v>
      </c>
      <c r="D244" s="57" t="s">
        <v>121</v>
      </c>
      <c r="E244" s="58" t="s">
        <v>125</v>
      </c>
      <c r="F244" s="62">
        <v>725.7</v>
      </c>
      <c r="G244" s="59">
        <f t="shared" si="59"/>
        <v>7.879999999999999</v>
      </c>
      <c r="H244" s="60">
        <f t="shared" si="56"/>
        <v>1.754</v>
      </c>
      <c r="I244" s="60">
        <f t="shared" si="57"/>
        <v>9.6300000000000008</v>
      </c>
      <c r="J244" s="60">
        <f t="shared" si="58"/>
        <v>6988.49</v>
      </c>
    </row>
    <row r="245" spans="1:10" ht="25.9" customHeight="1">
      <c r="A245" s="77">
        <v>60572</v>
      </c>
      <c r="B245" s="61">
        <v>91932</v>
      </c>
      <c r="C245" s="56" t="s">
        <v>432</v>
      </c>
      <c r="D245" s="57" t="s">
        <v>121</v>
      </c>
      <c r="E245" s="58" t="s">
        <v>125</v>
      </c>
      <c r="F245" s="62">
        <v>406.86</v>
      </c>
      <c r="G245" s="59">
        <f t="shared" ref="G245:G274" si="60">VLOOKUP(B245,COMPNORMAL,2,FALSE)</f>
        <v>13.089999999999998</v>
      </c>
      <c r="H245" s="60">
        <f t="shared" ref="H245:H274" si="61">TRUNC(G245*BDI,4)</f>
        <v>2.9138000000000002</v>
      </c>
      <c r="I245" s="60">
        <f t="shared" ref="I245:I274" si="62">TRUNC(G245*(1+BDI),2)</f>
        <v>16</v>
      </c>
      <c r="J245" s="60">
        <f t="shared" ref="J245:J274" si="63">ROUND(I245*F245,2)</f>
        <v>6509.76</v>
      </c>
    </row>
    <row r="246" spans="1:10" ht="25.9" customHeight="1">
      <c r="A246" s="77">
        <v>60937</v>
      </c>
      <c r="B246" s="61">
        <v>91934</v>
      </c>
      <c r="C246" s="56" t="s">
        <v>433</v>
      </c>
      <c r="D246" s="57" t="s">
        <v>121</v>
      </c>
      <c r="E246" s="58" t="s">
        <v>125</v>
      </c>
      <c r="F246" s="62">
        <v>794.55</v>
      </c>
      <c r="G246" s="59">
        <f t="shared" si="60"/>
        <v>20.68</v>
      </c>
      <c r="H246" s="60">
        <f t="shared" si="61"/>
        <v>4.6032999999999999</v>
      </c>
      <c r="I246" s="60">
        <f t="shared" si="62"/>
        <v>25.28</v>
      </c>
      <c r="J246" s="60">
        <f t="shared" si="63"/>
        <v>20086.22</v>
      </c>
    </row>
    <row r="247" spans="1:10" ht="19.149999999999999" customHeight="1">
      <c r="A247" s="77">
        <v>61302</v>
      </c>
      <c r="B247" s="61">
        <v>93657</v>
      </c>
      <c r="C247" s="48" t="s">
        <v>842</v>
      </c>
      <c r="D247" s="57" t="s">
        <v>121</v>
      </c>
      <c r="E247" s="58" t="s">
        <v>118</v>
      </c>
      <c r="F247" s="59">
        <v>1</v>
      </c>
      <c r="G247" s="59">
        <f t="shared" si="60"/>
        <v>13.030000000000001</v>
      </c>
      <c r="H247" s="60">
        <f t="shared" si="61"/>
        <v>2.9003999999999999</v>
      </c>
      <c r="I247" s="60">
        <f t="shared" si="62"/>
        <v>15.93</v>
      </c>
      <c r="J247" s="60">
        <f t="shared" si="63"/>
        <v>15.93</v>
      </c>
    </row>
    <row r="248" spans="1:10" ht="19.149999999999999" customHeight="1">
      <c r="A248" s="77">
        <v>61668</v>
      </c>
      <c r="B248" s="61">
        <v>93656</v>
      </c>
      <c r="C248" s="48" t="s">
        <v>843</v>
      </c>
      <c r="D248" s="57" t="s">
        <v>121</v>
      </c>
      <c r="E248" s="58" t="s">
        <v>118</v>
      </c>
      <c r="F248" s="59">
        <v>1</v>
      </c>
      <c r="G248" s="59">
        <f t="shared" si="60"/>
        <v>12.030000000000001</v>
      </c>
      <c r="H248" s="60">
        <f t="shared" si="61"/>
        <v>2.6778</v>
      </c>
      <c r="I248" s="60">
        <f t="shared" si="62"/>
        <v>14.7</v>
      </c>
      <c r="J248" s="60">
        <f t="shared" si="63"/>
        <v>14.7</v>
      </c>
    </row>
    <row r="249" spans="1:10" ht="19.149999999999999" customHeight="1">
      <c r="A249" s="77">
        <v>62033</v>
      </c>
      <c r="B249" s="61">
        <v>93655</v>
      </c>
      <c r="C249" s="48" t="s">
        <v>844</v>
      </c>
      <c r="D249" s="57" t="s">
        <v>121</v>
      </c>
      <c r="E249" s="58" t="s">
        <v>118</v>
      </c>
      <c r="F249" s="59">
        <v>8</v>
      </c>
      <c r="G249" s="59">
        <f t="shared" si="60"/>
        <v>12.030000000000001</v>
      </c>
      <c r="H249" s="60">
        <f t="shared" si="61"/>
        <v>2.6778</v>
      </c>
      <c r="I249" s="60">
        <f t="shared" si="62"/>
        <v>14.7</v>
      </c>
      <c r="J249" s="60">
        <f t="shared" si="63"/>
        <v>117.6</v>
      </c>
    </row>
    <row r="250" spans="1:10" ht="19.149999999999999" customHeight="1">
      <c r="A250" s="77">
        <v>62398</v>
      </c>
      <c r="B250" s="61">
        <v>93673</v>
      </c>
      <c r="C250" s="48" t="s">
        <v>845</v>
      </c>
      <c r="D250" s="57" t="s">
        <v>121</v>
      </c>
      <c r="E250" s="58" t="s">
        <v>118</v>
      </c>
      <c r="F250" s="59">
        <v>4</v>
      </c>
      <c r="G250" s="59">
        <f t="shared" si="60"/>
        <v>84.74</v>
      </c>
      <c r="H250" s="60">
        <f t="shared" si="61"/>
        <v>18.863099999999999</v>
      </c>
      <c r="I250" s="60">
        <f t="shared" si="62"/>
        <v>103.6</v>
      </c>
      <c r="J250" s="60">
        <f t="shared" si="63"/>
        <v>414.4</v>
      </c>
    </row>
    <row r="251" spans="1:10" ht="25.9" customHeight="1">
      <c r="A251" s="77">
        <v>62763</v>
      </c>
      <c r="B251" s="74">
        <v>2505</v>
      </c>
      <c r="C251" s="48" t="s">
        <v>846</v>
      </c>
      <c r="D251" s="57" t="s">
        <v>121</v>
      </c>
      <c r="E251" s="58" t="s">
        <v>125</v>
      </c>
      <c r="F251" s="62">
        <v>2</v>
      </c>
      <c r="G251" s="59">
        <f t="shared" si="60"/>
        <v>53.88</v>
      </c>
      <c r="H251" s="60">
        <f t="shared" si="61"/>
        <v>11.993600000000001</v>
      </c>
      <c r="I251" s="60">
        <f t="shared" si="62"/>
        <v>65.87</v>
      </c>
      <c r="J251" s="60">
        <f t="shared" si="63"/>
        <v>131.74</v>
      </c>
    </row>
    <row r="252" spans="1:10" ht="19.149999999999999" customHeight="1">
      <c r="A252" s="77">
        <v>63129</v>
      </c>
      <c r="B252" s="71" t="s">
        <v>434</v>
      </c>
      <c r="C252" s="48" t="s">
        <v>847</v>
      </c>
      <c r="D252" s="57" t="s">
        <v>136</v>
      </c>
      <c r="E252" s="58" t="s">
        <v>226</v>
      </c>
      <c r="F252" s="59">
        <v>8</v>
      </c>
      <c r="G252" s="59">
        <f t="shared" si="60"/>
        <v>52.900000000000006</v>
      </c>
      <c r="H252" s="60">
        <f t="shared" si="61"/>
        <v>11.775499999999999</v>
      </c>
      <c r="I252" s="60">
        <f t="shared" si="62"/>
        <v>64.67</v>
      </c>
      <c r="J252" s="60">
        <f t="shared" si="63"/>
        <v>517.36</v>
      </c>
    </row>
    <row r="253" spans="1:10" ht="14.65" customHeight="1">
      <c r="A253" s="77">
        <v>63494</v>
      </c>
      <c r="B253" s="80">
        <v>62576</v>
      </c>
      <c r="C253" s="56" t="s">
        <v>435</v>
      </c>
      <c r="D253" s="57" t="s">
        <v>140</v>
      </c>
      <c r="E253" s="58" t="s">
        <v>118</v>
      </c>
      <c r="F253" s="59">
        <v>8</v>
      </c>
      <c r="G253" s="59">
        <f t="shared" si="60"/>
        <v>42.58</v>
      </c>
      <c r="H253" s="60">
        <f t="shared" si="61"/>
        <v>9.4783000000000008</v>
      </c>
      <c r="I253" s="60">
        <f t="shared" si="62"/>
        <v>52.05</v>
      </c>
      <c r="J253" s="60">
        <f t="shared" si="63"/>
        <v>416.4</v>
      </c>
    </row>
    <row r="254" spans="1:10" ht="19.149999999999999" customHeight="1">
      <c r="A254" s="77">
        <v>63859</v>
      </c>
      <c r="B254" s="71" t="s">
        <v>436</v>
      </c>
      <c r="C254" s="48" t="s">
        <v>848</v>
      </c>
      <c r="D254" s="57" t="s">
        <v>136</v>
      </c>
      <c r="E254" s="58" t="s">
        <v>226</v>
      </c>
      <c r="F254" s="59">
        <v>1</v>
      </c>
      <c r="G254" s="59">
        <f t="shared" si="60"/>
        <v>18.13</v>
      </c>
      <c r="H254" s="60">
        <f t="shared" si="61"/>
        <v>4.0357000000000003</v>
      </c>
      <c r="I254" s="60">
        <f t="shared" si="62"/>
        <v>22.16</v>
      </c>
      <c r="J254" s="60">
        <f t="shared" si="63"/>
        <v>22.16</v>
      </c>
    </row>
    <row r="255" spans="1:10" ht="25.9" customHeight="1">
      <c r="A255" s="77">
        <v>64224</v>
      </c>
      <c r="B255" s="61">
        <v>91933</v>
      </c>
      <c r="C255" s="56" t="s">
        <v>437</v>
      </c>
      <c r="D255" s="57" t="s">
        <v>121</v>
      </c>
      <c r="E255" s="58" t="s">
        <v>125</v>
      </c>
      <c r="F255" s="62">
        <v>943.81</v>
      </c>
      <c r="G255" s="59">
        <f t="shared" si="60"/>
        <v>14.65</v>
      </c>
      <c r="H255" s="60">
        <f t="shared" si="61"/>
        <v>3.2610000000000001</v>
      </c>
      <c r="I255" s="60">
        <f t="shared" si="62"/>
        <v>17.91</v>
      </c>
      <c r="J255" s="60">
        <f t="shared" si="63"/>
        <v>16903.64</v>
      </c>
    </row>
    <row r="256" spans="1:10" ht="25.9" customHeight="1">
      <c r="A256" s="77">
        <v>64590</v>
      </c>
      <c r="B256" s="61">
        <v>91935</v>
      </c>
      <c r="C256" s="56" t="s">
        <v>438</v>
      </c>
      <c r="D256" s="57" t="s">
        <v>121</v>
      </c>
      <c r="E256" s="58" t="s">
        <v>125</v>
      </c>
      <c r="F256" s="62">
        <v>476.8</v>
      </c>
      <c r="G256" s="59">
        <f t="shared" si="60"/>
        <v>21.689999999999998</v>
      </c>
      <c r="H256" s="60">
        <f t="shared" si="61"/>
        <v>4.8281000000000001</v>
      </c>
      <c r="I256" s="60">
        <f t="shared" si="62"/>
        <v>26.51</v>
      </c>
      <c r="J256" s="60">
        <f t="shared" si="63"/>
        <v>12639.97</v>
      </c>
    </row>
    <row r="257" spans="1:10" ht="19.149999999999999" customHeight="1">
      <c r="A257" s="77">
        <v>64955</v>
      </c>
      <c r="B257" s="61">
        <v>92984</v>
      </c>
      <c r="C257" s="48" t="s">
        <v>849</v>
      </c>
      <c r="D257" s="57" t="s">
        <v>121</v>
      </c>
      <c r="E257" s="58" t="s">
        <v>125</v>
      </c>
      <c r="F257" s="59">
        <v>86.3</v>
      </c>
      <c r="G257" s="59">
        <f t="shared" si="60"/>
        <v>25.26</v>
      </c>
      <c r="H257" s="60">
        <f t="shared" si="61"/>
        <v>5.6227999999999998</v>
      </c>
      <c r="I257" s="60">
        <f t="shared" si="62"/>
        <v>30.88</v>
      </c>
      <c r="J257" s="60">
        <f t="shared" si="63"/>
        <v>2664.94</v>
      </c>
    </row>
    <row r="258" spans="1:10" ht="19.149999999999999" customHeight="1">
      <c r="A258" s="77">
        <v>65320</v>
      </c>
      <c r="B258" s="61">
        <v>92986</v>
      </c>
      <c r="C258" s="48" t="s">
        <v>850</v>
      </c>
      <c r="D258" s="57" t="s">
        <v>121</v>
      </c>
      <c r="E258" s="58" t="s">
        <v>125</v>
      </c>
      <c r="F258" s="59">
        <v>78.44</v>
      </c>
      <c r="G258" s="59">
        <f t="shared" si="60"/>
        <v>34.349999999999994</v>
      </c>
      <c r="H258" s="60">
        <f t="shared" si="61"/>
        <v>7.6463000000000001</v>
      </c>
      <c r="I258" s="60">
        <f t="shared" si="62"/>
        <v>41.99</v>
      </c>
      <c r="J258" s="60">
        <f t="shared" si="63"/>
        <v>3293.7</v>
      </c>
    </row>
    <row r="259" spans="1:10" ht="19.149999999999999" customHeight="1">
      <c r="A259" s="77">
        <v>65685</v>
      </c>
      <c r="B259" s="61">
        <v>92990</v>
      </c>
      <c r="C259" s="48" t="s">
        <v>851</v>
      </c>
      <c r="D259" s="57" t="s">
        <v>121</v>
      </c>
      <c r="E259" s="58" t="s">
        <v>125</v>
      </c>
      <c r="F259" s="59">
        <v>107</v>
      </c>
      <c r="G259" s="59">
        <f t="shared" si="60"/>
        <v>66.63</v>
      </c>
      <c r="H259" s="60">
        <f t="shared" si="61"/>
        <v>14.831799999999999</v>
      </c>
      <c r="I259" s="60">
        <f t="shared" si="62"/>
        <v>81.459999999999994</v>
      </c>
      <c r="J259" s="60">
        <f t="shared" si="63"/>
        <v>8716.2199999999993</v>
      </c>
    </row>
    <row r="260" spans="1:10" ht="14.65" customHeight="1">
      <c r="A260" s="77">
        <v>66051</v>
      </c>
      <c r="B260" s="71" t="s">
        <v>439</v>
      </c>
      <c r="C260" s="56" t="s">
        <v>440</v>
      </c>
      <c r="D260" s="57" t="s">
        <v>136</v>
      </c>
      <c r="E260" s="58" t="s">
        <v>226</v>
      </c>
      <c r="F260" s="59">
        <v>3</v>
      </c>
      <c r="G260" s="59">
        <f t="shared" si="60"/>
        <v>174.71</v>
      </c>
      <c r="H260" s="60">
        <f t="shared" si="61"/>
        <v>38.8904</v>
      </c>
      <c r="I260" s="60">
        <f t="shared" si="62"/>
        <v>213.6</v>
      </c>
      <c r="J260" s="60">
        <f t="shared" si="63"/>
        <v>640.79999999999995</v>
      </c>
    </row>
    <row r="261" spans="1:10" ht="19.149999999999999" customHeight="1">
      <c r="A261" s="77">
        <v>66416</v>
      </c>
      <c r="B261" s="61">
        <v>93671</v>
      </c>
      <c r="C261" s="48" t="s">
        <v>852</v>
      </c>
      <c r="D261" s="57" t="s">
        <v>121</v>
      </c>
      <c r="E261" s="58" t="s">
        <v>118</v>
      </c>
      <c r="F261" s="59">
        <v>1</v>
      </c>
      <c r="G261" s="59">
        <f t="shared" si="60"/>
        <v>74.559999999999988</v>
      </c>
      <c r="H261" s="60">
        <f t="shared" si="61"/>
        <v>16.597000000000001</v>
      </c>
      <c r="I261" s="60">
        <f t="shared" si="62"/>
        <v>91.15</v>
      </c>
      <c r="J261" s="60">
        <f t="shared" si="63"/>
        <v>91.15</v>
      </c>
    </row>
    <row r="262" spans="1:10" ht="19.149999999999999" customHeight="1">
      <c r="A262" s="77">
        <v>66781</v>
      </c>
      <c r="B262" s="58" t="s">
        <v>441</v>
      </c>
      <c r="C262" s="48" t="s">
        <v>853</v>
      </c>
      <c r="D262" s="57" t="s">
        <v>136</v>
      </c>
      <c r="E262" s="58" t="s">
        <v>226</v>
      </c>
      <c r="F262" s="59">
        <v>1</v>
      </c>
      <c r="G262" s="59">
        <f t="shared" si="60"/>
        <v>361</v>
      </c>
      <c r="H262" s="60">
        <f t="shared" si="61"/>
        <v>80.358599999999996</v>
      </c>
      <c r="I262" s="60">
        <f t="shared" si="62"/>
        <v>441.35</v>
      </c>
      <c r="J262" s="60">
        <f t="shared" si="63"/>
        <v>441.35</v>
      </c>
    </row>
    <row r="263" spans="1:10" ht="19.149999999999999" customHeight="1">
      <c r="A263" s="77">
        <v>67146</v>
      </c>
      <c r="B263" s="71" t="s">
        <v>442</v>
      </c>
      <c r="C263" s="48" t="s">
        <v>854</v>
      </c>
      <c r="D263" s="57" t="s">
        <v>136</v>
      </c>
      <c r="E263" s="58" t="s">
        <v>226</v>
      </c>
      <c r="F263" s="59">
        <v>8</v>
      </c>
      <c r="G263" s="59">
        <f t="shared" si="60"/>
        <v>1116.0100000000002</v>
      </c>
      <c r="H263" s="60">
        <f t="shared" si="61"/>
        <v>248.4238</v>
      </c>
      <c r="I263" s="60">
        <f t="shared" si="62"/>
        <v>1364.43</v>
      </c>
      <c r="J263" s="60">
        <f t="shared" si="63"/>
        <v>10915.44</v>
      </c>
    </row>
    <row r="264" spans="1:10" ht="19.149999999999999" customHeight="1">
      <c r="A264" s="77">
        <v>67512</v>
      </c>
      <c r="B264" s="71" t="s">
        <v>443</v>
      </c>
      <c r="C264" s="48" t="s">
        <v>855</v>
      </c>
      <c r="D264" s="57" t="s">
        <v>136</v>
      </c>
      <c r="E264" s="58" t="s">
        <v>187</v>
      </c>
      <c r="F264" s="59">
        <v>10</v>
      </c>
      <c r="G264" s="59">
        <f t="shared" si="60"/>
        <v>28.82</v>
      </c>
      <c r="H264" s="60">
        <f t="shared" si="61"/>
        <v>6.4153000000000002</v>
      </c>
      <c r="I264" s="60">
        <f t="shared" si="62"/>
        <v>35.229999999999997</v>
      </c>
      <c r="J264" s="60">
        <f t="shared" si="63"/>
        <v>352.3</v>
      </c>
    </row>
    <row r="265" spans="1:10" ht="19.149999999999999" customHeight="1">
      <c r="A265" s="77">
        <v>67877</v>
      </c>
      <c r="B265" s="71" t="s">
        <v>444</v>
      </c>
      <c r="C265" s="48" t="s">
        <v>856</v>
      </c>
      <c r="D265" s="57" t="s">
        <v>136</v>
      </c>
      <c r="E265" s="58" t="s">
        <v>226</v>
      </c>
      <c r="F265" s="59">
        <v>27</v>
      </c>
      <c r="G265" s="59">
        <f t="shared" si="60"/>
        <v>248.07999999999998</v>
      </c>
      <c r="H265" s="60">
        <f t="shared" si="61"/>
        <v>55.2226</v>
      </c>
      <c r="I265" s="60">
        <f t="shared" si="62"/>
        <v>303.3</v>
      </c>
      <c r="J265" s="60">
        <f t="shared" si="63"/>
        <v>8189.1</v>
      </c>
    </row>
    <row r="266" spans="1:10" ht="19.149999999999999" customHeight="1">
      <c r="A266" s="77">
        <v>68242</v>
      </c>
      <c r="B266" s="71" t="s">
        <v>445</v>
      </c>
      <c r="C266" s="48" t="s">
        <v>857</v>
      </c>
      <c r="D266" s="57" t="s">
        <v>136</v>
      </c>
      <c r="E266" s="58" t="s">
        <v>226</v>
      </c>
      <c r="F266" s="59">
        <v>5</v>
      </c>
      <c r="G266" s="59">
        <f t="shared" si="60"/>
        <v>22.02</v>
      </c>
      <c r="H266" s="60">
        <f t="shared" si="61"/>
        <v>4.9016000000000002</v>
      </c>
      <c r="I266" s="60">
        <f t="shared" si="62"/>
        <v>26.92</v>
      </c>
      <c r="J266" s="60">
        <f t="shared" si="63"/>
        <v>134.6</v>
      </c>
    </row>
    <row r="267" spans="1:10" ht="19.149999999999999" customHeight="1">
      <c r="A267" s="77">
        <v>68607</v>
      </c>
      <c r="B267" s="61">
        <v>92988</v>
      </c>
      <c r="C267" s="48" t="s">
        <v>858</v>
      </c>
      <c r="D267" s="57" t="s">
        <v>121</v>
      </c>
      <c r="E267" s="58" t="s">
        <v>125</v>
      </c>
      <c r="F267" s="59">
        <v>20.350000000000001</v>
      </c>
      <c r="G267" s="59">
        <f t="shared" si="60"/>
        <v>48.45</v>
      </c>
      <c r="H267" s="60">
        <f t="shared" si="61"/>
        <v>10.7849</v>
      </c>
      <c r="I267" s="60">
        <f t="shared" si="62"/>
        <v>59.23</v>
      </c>
      <c r="J267" s="60">
        <f t="shared" si="63"/>
        <v>1205.33</v>
      </c>
    </row>
    <row r="268" spans="1:10" ht="17.25" customHeight="1">
      <c r="A268" s="77">
        <v>68973</v>
      </c>
      <c r="B268" s="71" t="s">
        <v>446</v>
      </c>
      <c r="C268" s="56" t="s">
        <v>447</v>
      </c>
      <c r="D268" s="57" t="s">
        <v>136</v>
      </c>
      <c r="E268" s="58" t="s">
        <v>226</v>
      </c>
      <c r="F268" s="59">
        <v>1</v>
      </c>
      <c r="G268" s="59">
        <f t="shared" si="60"/>
        <v>463.4</v>
      </c>
      <c r="H268" s="60">
        <f t="shared" si="61"/>
        <v>103.1528</v>
      </c>
      <c r="I268" s="60">
        <f t="shared" si="62"/>
        <v>566.54999999999995</v>
      </c>
      <c r="J268" s="60">
        <f t="shared" si="63"/>
        <v>566.54999999999995</v>
      </c>
    </row>
    <row r="269" spans="1:10" ht="25.9" customHeight="1">
      <c r="A269" s="77">
        <v>69338</v>
      </c>
      <c r="B269" s="71" t="s">
        <v>448</v>
      </c>
      <c r="C269" s="48" t="s">
        <v>859</v>
      </c>
      <c r="D269" s="57" t="s">
        <v>136</v>
      </c>
      <c r="E269" s="58" t="s">
        <v>226</v>
      </c>
      <c r="F269" s="62">
        <v>1</v>
      </c>
      <c r="G269" s="59">
        <f t="shared" si="60"/>
        <v>7200</v>
      </c>
      <c r="H269" s="60">
        <f t="shared" si="61"/>
        <v>1602.72</v>
      </c>
      <c r="I269" s="60">
        <f t="shared" si="62"/>
        <v>8802.7199999999993</v>
      </c>
      <c r="J269" s="60">
        <f t="shared" si="63"/>
        <v>8802.7199999999993</v>
      </c>
    </row>
    <row r="270" spans="1:10" ht="19.149999999999999" customHeight="1">
      <c r="A270" s="77">
        <v>69703</v>
      </c>
      <c r="B270" s="74">
        <v>39609</v>
      </c>
      <c r="C270" s="48" t="s">
        <v>860</v>
      </c>
      <c r="D270" s="57" t="s">
        <v>121</v>
      </c>
      <c r="E270" s="58" t="s">
        <v>118</v>
      </c>
      <c r="F270" s="59">
        <v>1</v>
      </c>
      <c r="G270" s="59">
        <f t="shared" si="60"/>
        <v>58015.77</v>
      </c>
      <c r="H270" s="60">
        <f>TRUNC(G270*BDIF,4)</f>
        <v>6747.2340000000004</v>
      </c>
      <c r="I270" s="60">
        <f>TRUNC(G270*(1+BDIF),2)</f>
        <v>64763</v>
      </c>
      <c r="J270" s="60">
        <f t="shared" si="63"/>
        <v>64763</v>
      </c>
    </row>
    <row r="271" spans="1:10" ht="19.149999999999999" customHeight="1">
      <c r="A271" s="77">
        <v>70068</v>
      </c>
      <c r="B271" s="61">
        <v>97592</v>
      </c>
      <c r="C271" s="48" t="s">
        <v>861</v>
      </c>
      <c r="D271" s="57" t="s">
        <v>121</v>
      </c>
      <c r="E271" s="58" t="s">
        <v>118</v>
      </c>
      <c r="F271" s="59">
        <v>9</v>
      </c>
      <c r="G271" s="59">
        <f t="shared" si="60"/>
        <v>33.799999999999997</v>
      </c>
      <c r="H271" s="60">
        <f t="shared" si="61"/>
        <v>7.5237999999999996</v>
      </c>
      <c r="I271" s="60">
        <f t="shared" si="62"/>
        <v>41.32</v>
      </c>
      <c r="J271" s="60">
        <f t="shared" si="63"/>
        <v>371.88</v>
      </c>
    </row>
    <row r="272" spans="1:10" ht="19.149999999999999" customHeight="1">
      <c r="A272" s="77">
        <v>70434</v>
      </c>
      <c r="B272" s="71" t="s">
        <v>449</v>
      </c>
      <c r="C272" s="48" t="s">
        <v>862</v>
      </c>
      <c r="D272" s="57" t="s">
        <v>136</v>
      </c>
      <c r="E272" s="58" t="s">
        <v>226</v>
      </c>
      <c r="F272" s="59">
        <v>31</v>
      </c>
      <c r="G272" s="59">
        <f t="shared" si="60"/>
        <v>67.78</v>
      </c>
      <c r="H272" s="60">
        <f t="shared" si="61"/>
        <v>15.0878</v>
      </c>
      <c r="I272" s="60">
        <f t="shared" si="62"/>
        <v>82.86</v>
      </c>
      <c r="J272" s="60">
        <f t="shared" si="63"/>
        <v>2568.66</v>
      </c>
    </row>
    <row r="273" spans="1:10" ht="14.65" customHeight="1">
      <c r="A273" s="77">
        <v>70799</v>
      </c>
      <c r="B273" s="73">
        <v>60615</v>
      </c>
      <c r="C273" s="56" t="s">
        <v>450</v>
      </c>
      <c r="D273" s="57" t="s">
        <v>140</v>
      </c>
      <c r="E273" s="58" t="s">
        <v>118</v>
      </c>
      <c r="F273" s="59">
        <v>108</v>
      </c>
      <c r="G273" s="59">
        <f t="shared" si="60"/>
        <v>198.78</v>
      </c>
      <c r="H273" s="60">
        <f t="shared" si="61"/>
        <v>44.248399999999997</v>
      </c>
      <c r="I273" s="60">
        <f t="shared" si="62"/>
        <v>243.02</v>
      </c>
      <c r="J273" s="60">
        <f t="shared" si="63"/>
        <v>26246.16</v>
      </c>
    </row>
    <row r="274" spans="1:10" ht="14.65" customHeight="1">
      <c r="A274" s="77">
        <v>71164</v>
      </c>
      <c r="B274" s="71" t="s">
        <v>451</v>
      </c>
      <c r="C274" s="56" t="s">
        <v>452</v>
      </c>
      <c r="D274" s="57" t="s">
        <v>136</v>
      </c>
      <c r="E274" s="58" t="s">
        <v>226</v>
      </c>
      <c r="F274" s="59">
        <v>9</v>
      </c>
      <c r="G274" s="59">
        <f t="shared" si="60"/>
        <v>39.01</v>
      </c>
      <c r="H274" s="60">
        <f t="shared" si="61"/>
        <v>8.6836000000000002</v>
      </c>
      <c r="I274" s="60">
        <f t="shared" si="62"/>
        <v>47.69</v>
      </c>
      <c r="J274" s="60">
        <f t="shared" si="63"/>
        <v>429.21</v>
      </c>
    </row>
    <row r="275" spans="1:10" ht="19.149999999999999" customHeight="1">
      <c r="A275" s="70" t="s">
        <v>722</v>
      </c>
      <c r="B275" s="155" t="s">
        <v>723</v>
      </c>
      <c r="C275" s="156"/>
      <c r="D275" s="156"/>
      <c r="E275" s="156"/>
      <c r="F275" s="156"/>
      <c r="G275" s="156"/>
      <c r="H275" s="156"/>
      <c r="I275" s="157"/>
      <c r="J275" s="45">
        <f>SUM(J276:J351)</f>
        <v>212088.09999999998</v>
      </c>
    </row>
    <row r="276" spans="1:10" ht="14.65" customHeight="1">
      <c r="A276" s="76">
        <v>40575</v>
      </c>
      <c r="B276" s="71" t="s">
        <v>453</v>
      </c>
      <c r="C276" s="56" t="s">
        <v>454</v>
      </c>
      <c r="D276" s="57" t="s">
        <v>136</v>
      </c>
      <c r="E276" s="58" t="s">
        <v>226</v>
      </c>
      <c r="F276" s="59">
        <v>21</v>
      </c>
      <c r="G276" s="59">
        <f t="shared" ref="G276:G307" si="64">VLOOKUP(B276,COMPNORMAL,2,FALSE)</f>
        <v>422.84</v>
      </c>
      <c r="H276" s="60">
        <f t="shared" ref="H276:H339" si="65">TRUNC(G276*BDI,4)</f>
        <v>94.124099999999999</v>
      </c>
      <c r="I276" s="60">
        <f t="shared" ref="I276:I339" si="66">TRUNC(G276*(1+BDI),2)</f>
        <v>516.96</v>
      </c>
      <c r="J276" s="60">
        <f t="shared" ref="J276:J339" si="67">ROUND(I276*F276,2)</f>
        <v>10856.16</v>
      </c>
    </row>
    <row r="277" spans="1:10" ht="14.65" customHeight="1">
      <c r="A277" s="76">
        <v>40576</v>
      </c>
      <c r="B277" s="71" t="s">
        <v>455</v>
      </c>
      <c r="C277" s="56" t="s">
        <v>456</v>
      </c>
      <c r="D277" s="57" t="s">
        <v>140</v>
      </c>
      <c r="E277" s="58" t="s">
        <v>118</v>
      </c>
      <c r="F277" s="59">
        <v>1</v>
      </c>
      <c r="G277" s="59">
        <f t="shared" si="64"/>
        <v>2145.0100000000002</v>
      </c>
      <c r="H277" s="60">
        <f t="shared" si="65"/>
        <v>477.47919999999999</v>
      </c>
      <c r="I277" s="60">
        <f t="shared" si="66"/>
        <v>2622.48</v>
      </c>
      <c r="J277" s="60">
        <f t="shared" si="67"/>
        <v>2622.48</v>
      </c>
    </row>
    <row r="278" spans="1:10" ht="25.9" customHeight="1">
      <c r="A278" s="76">
        <v>40577</v>
      </c>
      <c r="B278" s="61">
        <v>91926</v>
      </c>
      <c r="C278" s="56" t="s">
        <v>384</v>
      </c>
      <c r="D278" s="57" t="s">
        <v>121</v>
      </c>
      <c r="E278" s="58" t="s">
        <v>125</v>
      </c>
      <c r="F278" s="62">
        <v>903</v>
      </c>
      <c r="G278" s="59">
        <f t="shared" si="64"/>
        <v>3.09</v>
      </c>
      <c r="H278" s="60">
        <f t="shared" si="65"/>
        <v>0.68779999999999997</v>
      </c>
      <c r="I278" s="60">
        <f t="shared" si="66"/>
        <v>3.77</v>
      </c>
      <c r="J278" s="60">
        <f t="shared" si="67"/>
        <v>3404.31</v>
      </c>
    </row>
    <row r="279" spans="1:10" ht="25.9" customHeight="1">
      <c r="A279" s="76">
        <v>40578</v>
      </c>
      <c r="B279" s="61">
        <v>91833</v>
      </c>
      <c r="C279" s="48" t="s">
        <v>863</v>
      </c>
      <c r="D279" s="57" t="s">
        <v>121</v>
      </c>
      <c r="E279" s="58" t="s">
        <v>125</v>
      </c>
      <c r="F279" s="62">
        <v>54</v>
      </c>
      <c r="G279" s="59">
        <f t="shared" si="64"/>
        <v>5.82</v>
      </c>
      <c r="H279" s="60">
        <f t="shared" si="65"/>
        <v>1.2955000000000001</v>
      </c>
      <c r="I279" s="60">
        <f t="shared" si="66"/>
        <v>7.11</v>
      </c>
      <c r="J279" s="60">
        <f t="shared" si="67"/>
        <v>383.94</v>
      </c>
    </row>
    <row r="280" spans="1:10" ht="25.9" customHeight="1">
      <c r="A280" s="76">
        <v>40579</v>
      </c>
      <c r="B280" s="61">
        <v>91834</v>
      </c>
      <c r="C280" s="48" t="s">
        <v>864</v>
      </c>
      <c r="D280" s="57" t="s">
        <v>121</v>
      </c>
      <c r="E280" s="58" t="s">
        <v>125</v>
      </c>
      <c r="F280" s="62">
        <v>136</v>
      </c>
      <c r="G280" s="59">
        <f t="shared" si="64"/>
        <v>6.0500000000000007</v>
      </c>
      <c r="H280" s="60">
        <f t="shared" si="65"/>
        <v>1.3467</v>
      </c>
      <c r="I280" s="60">
        <f t="shared" si="66"/>
        <v>7.39</v>
      </c>
      <c r="J280" s="60">
        <f t="shared" si="67"/>
        <v>1005.04</v>
      </c>
    </row>
    <row r="281" spans="1:10" ht="25.9" customHeight="1">
      <c r="A281" s="76">
        <v>40580</v>
      </c>
      <c r="B281" s="61">
        <v>91836</v>
      </c>
      <c r="C281" s="48" t="s">
        <v>865</v>
      </c>
      <c r="D281" s="57" t="s">
        <v>121</v>
      </c>
      <c r="E281" s="58" t="s">
        <v>125</v>
      </c>
      <c r="F281" s="62">
        <v>3</v>
      </c>
      <c r="G281" s="59">
        <f t="shared" si="64"/>
        <v>7.97</v>
      </c>
      <c r="H281" s="60">
        <f t="shared" si="65"/>
        <v>1.7741</v>
      </c>
      <c r="I281" s="60">
        <f t="shared" si="66"/>
        <v>9.74</v>
      </c>
      <c r="J281" s="60">
        <f t="shared" si="67"/>
        <v>29.22</v>
      </c>
    </row>
    <row r="282" spans="1:10" ht="14.65" customHeight="1">
      <c r="A282" s="76">
        <v>40581</v>
      </c>
      <c r="B282" s="71" t="s">
        <v>420</v>
      </c>
      <c r="C282" s="56" t="s">
        <v>421</v>
      </c>
      <c r="D282" s="57" t="s">
        <v>136</v>
      </c>
      <c r="E282" s="58" t="s">
        <v>226</v>
      </c>
      <c r="F282" s="59">
        <v>4</v>
      </c>
      <c r="G282" s="59">
        <f t="shared" si="64"/>
        <v>9.24</v>
      </c>
      <c r="H282" s="60">
        <f t="shared" si="65"/>
        <v>2.0568</v>
      </c>
      <c r="I282" s="60">
        <f t="shared" si="66"/>
        <v>11.29</v>
      </c>
      <c r="J282" s="60">
        <f t="shared" si="67"/>
        <v>45.16</v>
      </c>
    </row>
    <row r="283" spans="1:10" ht="14.65" customHeight="1">
      <c r="A283" s="76">
        <v>40582</v>
      </c>
      <c r="B283" s="71" t="s">
        <v>405</v>
      </c>
      <c r="C283" s="56" t="s">
        <v>406</v>
      </c>
      <c r="D283" s="57" t="s">
        <v>136</v>
      </c>
      <c r="E283" s="58" t="s">
        <v>226</v>
      </c>
      <c r="F283" s="59">
        <v>1</v>
      </c>
      <c r="G283" s="59">
        <f t="shared" si="64"/>
        <v>10.34</v>
      </c>
      <c r="H283" s="60">
        <f t="shared" si="65"/>
        <v>2.3016000000000001</v>
      </c>
      <c r="I283" s="60">
        <f t="shared" si="66"/>
        <v>12.64</v>
      </c>
      <c r="J283" s="60">
        <f t="shared" si="67"/>
        <v>12.64</v>
      </c>
    </row>
    <row r="284" spans="1:10" ht="14.65" customHeight="1">
      <c r="A284" s="76">
        <v>40583</v>
      </c>
      <c r="B284" s="71" t="s">
        <v>457</v>
      </c>
      <c r="C284" s="56" t="s">
        <v>458</v>
      </c>
      <c r="D284" s="57" t="s">
        <v>136</v>
      </c>
      <c r="E284" s="58" t="s">
        <v>226</v>
      </c>
      <c r="F284" s="59">
        <v>1</v>
      </c>
      <c r="G284" s="59">
        <f t="shared" si="64"/>
        <v>10.719999999999999</v>
      </c>
      <c r="H284" s="60">
        <f t="shared" si="65"/>
        <v>2.3862000000000001</v>
      </c>
      <c r="I284" s="60">
        <f t="shared" si="66"/>
        <v>13.1</v>
      </c>
      <c r="J284" s="60">
        <f t="shared" si="67"/>
        <v>13.1</v>
      </c>
    </row>
    <row r="285" spans="1:10" ht="14.65" customHeight="1">
      <c r="A285" s="77">
        <v>40484</v>
      </c>
      <c r="B285" s="71" t="s">
        <v>459</v>
      </c>
      <c r="C285" s="56" t="s">
        <v>460</v>
      </c>
      <c r="D285" s="57" t="s">
        <v>136</v>
      </c>
      <c r="E285" s="58" t="s">
        <v>226</v>
      </c>
      <c r="F285" s="59">
        <v>1</v>
      </c>
      <c r="G285" s="59">
        <f t="shared" si="64"/>
        <v>804.3</v>
      </c>
      <c r="H285" s="60">
        <f t="shared" si="65"/>
        <v>179.03710000000001</v>
      </c>
      <c r="I285" s="60">
        <f t="shared" si="66"/>
        <v>983.33</v>
      </c>
      <c r="J285" s="60">
        <f t="shared" si="67"/>
        <v>983.33</v>
      </c>
    </row>
    <row r="286" spans="1:10" ht="19.149999999999999" customHeight="1">
      <c r="A286" s="77">
        <v>40849</v>
      </c>
      <c r="B286" s="71" t="s">
        <v>461</v>
      </c>
      <c r="C286" s="48" t="s">
        <v>866</v>
      </c>
      <c r="D286" s="57" t="s">
        <v>136</v>
      </c>
      <c r="E286" s="58" t="s">
        <v>226</v>
      </c>
      <c r="F286" s="59">
        <v>1</v>
      </c>
      <c r="G286" s="59">
        <f t="shared" si="64"/>
        <v>2960.8199999999997</v>
      </c>
      <c r="H286" s="60">
        <f t="shared" si="65"/>
        <v>659.07849999999996</v>
      </c>
      <c r="I286" s="60">
        <f t="shared" si="66"/>
        <v>3619.89</v>
      </c>
      <c r="J286" s="60">
        <f t="shared" si="67"/>
        <v>3619.89</v>
      </c>
    </row>
    <row r="287" spans="1:10" ht="14.65" customHeight="1">
      <c r="A287" s="77">
        <v>41215</v>
      </c>
      <c r="B287" s="71" t="s">
        <v>462</v>
      </c>
      <c r="C287" s="56" t="s">
        <v>463</v>
      </c>
      <c r="D287" s="57" t="s">
        <v>136</v>
      </c>
      <c r="E287" s="58" t="s">
        <v>226</v>
      </c>
      <c r="F287" s="59">
        <v>2</v>
      </c>
      <c r="G287" s="59">
        <f t="shared" si="64"/>
        <v>295.61</v>
      </c>
      <c r="H287" s="60">
        <f t="shared" si="65"/>
        <v>65.802700000000002</v>
      </c>
      <c r="I287" s="60">
        <f t="shared" si="66"/>
        <v>361.41</v>
      </c>
      <c r="J287" s="60">
        <f t="shared" si="67"/>
        <v>722.82</v>
      </c>
    </row>
    <row r="288" spans="1:10" ht="19.149999999999999" customHeight="1">
      <c r="A288" s="77">
        <v>41580</v>
      </c>
      <c r="B288" s="71" t="s">
        <v>464</v>
      </c>
      <c r="C288" s="48" t="s">
        <v>867</v>
      </c>
      <c r="D288" s="57" t="s">
        <v>140</v>
      </c>
      <c r="E288" s="58" t="s">
        <v>118</v>
      </c>
      <c r="F288" s="59">
        <v>2</v>
      </c>
      <c r="G288" s="59">
        <f t="shared" si="64"/>
        <v>270.75</v>
      </c>
      <c r="H288" s="60">
        <f t="shared" si="65"/>
        <v>60.268900000000002</v>
      </c>
      <c r="I288" s="60">
        <f t="shared" si="66"/>
        <v>331.01</v>
      </c>
      <c r="J288" s="60">
        <f t="shared" si="67"/>
        <v>662.02</v>
      </c>
    </row>
    <row r="289" spans="1:10" ht="14.65" customHeight="1">
      <c r="A289" s="77">
        <v>41945</v>
      </c>
      <c r="B289" s="71" t="s">
        <v>465</v>
      </c>
      <c r="C289" s="56" t="s">
        <v>466</v>
      </c>
      <c r="D289" s="57" t="s">
        <v>136</v>
      </c>
      <c r="E289" s="58" t="s">
        <v>226</v>
      </c>
      <c r="F289" s="59">
        <v>22</v>
      </c>
      <c r="G289" s="59">
        <f t="shared" si="64"/>
        <v>60.589999999999996</v>
      </c>
      <c r="H289" s="60">
        <f t="shared" si="65"/>
        <v>13.487299999999999</v>
      </c>
      <c r="I289" s="60">
        <f t="shared" si="66"/>
        <v>74.069999999999993</v>
      </c>
      <c r="J289" s="60">
        <f t="shared" si="67"/>
        <v>1629.54</v>
      </c>
    </row>
    <row r="290" spans="1:10" ht="14.65" customHeight="1">
      <c r="A290" s="77">
        <v>42310</v>
      </c>
      <c r="B290" s="71" t="s">
        <v>467</v>
      </c>
      <c r="C290" s="56" t="s">
        <v>468</v>
      </c>
      <c r="D290" s="57" t="s">
        <v>136</v>
      </c>
      <c r="E290" s="58" t="s">
        <v>226</v>
      </c>
      <c r="F290" s="59">
        <v>12</v>
      </c>
      <c r="G290" s="59">
        <f t="shared" si="64"/>
        <v>48.830000000000005</v>
      </c>
      <c r="H290" s="60">
        <f t="shared" si="65"/>
        <v>10.8695</v>
      </c>
      <c r="I290" s="60">
        <f t="shared" si="66"/>
        <v>59.69</v>
      </c>
      <c r="J290" s="60">
        <f t="shared" si="67"/>
        <v>716.28</v>
      </c>
    </row>
    <row r="291" spans="1:10" ht="14.65" customHeight="1">
      <c r="A291" s="77">
        <v>42676</v>
      </c>
      <c r="B291" s="71" t="s">
        <v>469</v>
      </c>
      <c r="C291" s="56" t="s">
        <v>470</v>
      </c>
      <c r="D291" s="57" t="s">
        <v>136</v>
      </c>
      <c r="E291" s="58" t="s">
        <v>226</v>
      </c>
      <c r="F291" s="59">
        <v>1</v>
      </c>
      <c r="G291" s="59">
        <f t="shared" si="64"/>
        <v>46.17</v>
      </c>
      <c r="H291" s="60">
        <f t="shared" si="65"/>
        <v>10.2774</v>
      </c>
      <c r="I291" s="60">
        <f t="shared" si="66"/>
        <v>56.44</v>
      </c>
      <c r="J291" s="60">
        <f t="shared" si="67"/>
        <v>56.44</v>
      </c>
    </row>
    <row r="292" spans="1:10" ht="14.65" customHeight="1">
      <c r="A292" s="77">
        <v>43041</v>
      </c>
      <c r="B292" s="74">
        <v>4376</v>
      </c>
      <c r="C292" s="56" t="s">
        <v>471</v>
      </c>
      <c r="D292" s="57" t="s">
        <v>121</v>
      </c>
      <c r="E292" s="58" t="s">
        <v>118</v>
      </c>
      <c r="F292" s="59">
        <v>55</v>
      </c>
      <c r="G292" s="59">
        <f t="shared" si="64"/>
        <v>0.12</v>
      </c>
      <c r="H292" s="60">
        <f t="shared" si="65"/>
        <v>2.6700000000000002E-2</v>
      </c>
      <c r="I292" s="60">
        <f t="shared" si="66"/>
        <v>0.14000000000000001</v>
      </c>
      <c r="J292" s="60">
        <f t="shared" si="67"/>
        <v>7.7</v>
      </c>
    </row>
    <row r="293" spans="1:10" ht="19.149999999999999" customHeight="1">
      <c r="A293" s="77">
        <v>43406</v>
      </c>
      <c r="B293" s="74">
        <v>4358</v>
      </c>
      <c r="C293" s="48" t="s">
        <v>868</v>
      </c>
      <c r="D293" s="57" t="s">
        <v>121</v>
      </c>
      <c r="E293" s="58" t="s">
        <v>118</v>
      </c>
      <c r="F293" s="59">
        <v>93</v>
      </c>
      <c r="G293" s="59">
        <f t="shared" si="64"/>
        <v>1.27</v>
      </c>
      <c r="H293" s="60">
        <f t="shared" si="65"/>
        <v>0.28270000000000001</v>
      </c>
      <c r="I293" s="60">
        <f t="shared" si="66"/>
        <v>1.55</v>
      </c>
      <c r="J293" s="60">
        <f t="shared" si="67"/>
        <v>144.15</v>
      </c>
    </row>
    <row r="294" spans="1:10" ht="14.65" customHeight="1">
      <c r="A294" s="77">
        <v>43771</v>
      </c>
      <c r="B294" s="71" t="s">
        <v>472</v>
      </c>
      <c r="C294" s="56" t="s">
        <v>473</v>
      </c>
      <c r="D294" s="57" t="s">
        <v>136</v>
      </c>
      <c r="E294" s="58" t="s">
        <v>226</v>
      </c>
      <c r="F294" s="59">
        <v>19</v>
      </c>
      <c r="G294" s="59">
        <f t="shared" si="64"/>
        <v>18.580000000000002</v>
      </c>
      <c r="H294" s="60">
        <f t="shared" si="65"/>
        <v>4.1359000000000004</v>
      </c>
      <c r="I294" s="60">
        <f t="shared" si="66"/>
        <v>22.71</v>
      </c>
      <c r="J294" s="60">
        <f t="shared" si="67"/>
        <v>431.49</v>
      </c>
    </row>
    <row r="295" spans="1:10" ht="19.149999999999999" customHeight="1">
      <c r="A295" s="77">
        <v>44137</v>
      </c>
      <c r="B295" s="71" t="s">
        <v>474</v>
      </c>
      <c r="C295" s="48" t="s">
        <v>869</v>
      </c>
      <c r="D295" s="57" t="s">
        <v>136</v>
      </c>
      <c r="E295" s="58" t="s">
        <v>226</v>
      </c>
      <c r="F295" s="59">
        <v>19</v>
      </c>
      <c r="G295" s="59">
        <f t="shared" si="64"/>
        <v>624</v>
      </c>
      <c r="H295" s="60">
        <f t="shared" si="65"/>
        <v>138.9024</v>
      </c>
      <c r="I295" s="60">
        <f t="shared" si="66"/>
        <v>762.9</v>
      </c>
      <c r="J295" s="60">
        <f t="shared" si="67"/>
        <v>14495.1</v>
      </c>
    </row>
    <row r="296" spans="1:10" ht="14.65" customHeight="1">
      <c r="A296" s="77">
        <v>44502</v>
      </c>
      <c r="B296" s="71" t="s">
        <v>475</v>
      </c>
      <c r="C296" s="56" t="s">
        <v>476</v>
      </c>
      <c r="D296" s="57" t="s">
        <v>136</v>
      </c>
      <c r="E296" s="58" t="s">
        <v>226</v>
      </c>
      <c r="F296" s="59">
        <v>12</v>
      </c>
      <c r="G296" s="59">
        <f t="shared" si="64"/>
        <v>521.44000000000005</v>
      </c>
      <c r="H296" s="60">
        <f t="shared" si="65"/>
        <v>116.07250000000001</v>
      </c>
      <c r="I296" s="60">
        <f t="shared" si="66"/>
        <v>637.51</v>
      </c>
      <c r="J296" s="60">
        <f t="shared" si="67"/>
        <v>7650.12</v>
      </c>
    </row>
    <row r="297" spans="1:10" ht="14.65" customHeight="1">
      <c r="A297" s="77">
        <v>44867</v>
      </c>
      <c r="B297" s="71" t="s">
        <v>376</v>
      </c>
      <c r="C297" s="56" t="s">
        <v>377</v>
      </c>
      <c r="D297" s="57" t="s">
        <v>136</v>
      </c>
      <c r="E297" s="58" t="s">
        <v>378</v>
      </c>
      <c r="F297" s="59">
        <v>23</v>
      </c>
      <c r="G297" s="59">
        <f t="shared" si="64"/>
        <v>7.92</v>
      </c>
      <c r="H297" s="60">
        <f t="shared" si="65"/>
        <v>1.7628999999999999</v>
      </c>
      <c r="I297" s="60">
        <f t="shared" si="66"/>
        <v>9.68</v>
      </c>
      <c r="J297" s="60">
        <f t="shared" si="67"/>
        <v>222.64</v>
      </c>
    </row>
    <row r="298" spans="1:10" ht="14.65" customHeight="1">
      <c r="A298" s="77">
        <v>45232</v>
      </c>
      <c r="B298" s="71" t="s">
        <v>477</v>
      </c>
      <c r="C298" s="56" t="s">
        <v>478</v>
      </c>
      <c r="D298" s="57" t="s">
        <v>136</v>
      </c>
      <c r="E298" s="58" t="s">
        <v>226</v>
      </c>
      <c r="F298" s="59">
        <v>19</v>
      </c>
      <c r="G298" s="59">
        <f t="shared" si="64"/>
        <v>3.75</v>
      </c>
      <c r="H298" s="60">
        <f t="shared" si="65"/>
        <v>0.8347</v>
      </c>
      <c r="I298" s="60">
        <f t="shared" si="66"/>
        <v>4.58</v>
      </c>
      <c r="J298" s="60">
        <f t="shared" si="67"/>
        <v>87.02</v>
      </c>
    </row>
    <row r="299" spans="1:10" ht="14.65" customHeight="1">
      <c r="A299" s="77">
        <v>45598</v>
      </c>
      <c r="B299" s="71" t="s">
        <v>479</v>
      </c>
      <c r="C299" s="56" t="s">
        <v>480</v>
      </c>
      <c r="D299" s="57" t="s">
        <v>136</v>
      </c>
      <c r="E299" s="58" t="s">
        <v>226</v>
      </c>
      <c r="F299" s="59">
        <v>54</v>
      </c>
      <c r="G299" s="59">
        <f t="shared" si="64"/>
        <v>0.4</v>
      </c>
      <c r="H299" s="60">
        <f t="shared" si="65"/>
        <v>8.8999999999999996E-2</v>
      </c>
      <c r="I299" s="60">
        <f t="shared" si="66"/>
        <v>0.48</v>
      </c>
      <c r="J299" s="60">
        <f t="shared" si="67"/>
        <v>25.92</v>
      </c>
    </row>
    <row r="300" spans="1:10" ht="17.25" customHeight="1">
      <c r="A300" s="77">
        <v>45963</v>
      </c>
      <c r="B300" s="71" t="s">
        <v>481</v>
      </c>
      <c r="C300" s="56" t="s">
        <v>482</v>
      </c>
      <c r="D300" s="57" t="s">
        <v>136</v>
      </c>
      <c r="E300" s="58" t="s">
        <v>226</v>
      </c>
      <c r="F300" s="59">
        <v>1</v>
      </c>
      <c r="G300" s="59">
        <f t="shared" si="64"/>
        <v>735.07</v>
      </c>
      <c r="H300" s="60">
        <f t="shared" si="65"/>
        <v>163.62649999999999</v>
      </c>
      <c r="I300" s="60">
        <f t="shared" si="66"/>
        <v>898.69</v>
      </c>
      <c r="J300" s="60">
        <f t="shared" si="67"/>
        <v>898.69</v>
      </c>
    </row>
    <row r="301" spans="1:10" ht="19.149999999999999" customHeight="1">
      <c r="A301" s="77">
        <v>46328</v>
      </c>
      <c r="B301" s="71" t="s">
        <v>461</v>
      </c>
      <c r="C301" s="48" t="s">
        <v>866</v>
      </c>
      <c r="D301" s="57" t="s">
        <v>136</v>
      </c>
      <c r="E301" s="58" t="s">
        <v>226</v>
      </c>
      <c r="F301" s="59">
        <v>1</v>
      </c>
      <c r="G301" s="59">
        <f t="shared" si="64"/>
        <v>2960.8199999999997</v>
      </c>
      <c r="H301" s="60">
        <f t="shared" si="65"/>
        <v>659.07849999999996</v>
      </c>
      <c r="I301" s="60">
        <f t="shared" si="66"/>
        <v>3619.89</v>
      </c>
      <c r="J301" s="60">
        <f t="shared" si="67"/>
        <v>3619.89</v>
      </c>
    </row>
    <row r="302" spans="1:10" ht="14.65" customHeight="1">
      <c r="A302" s="77">
        <v>46693</v>
      </c>
      <c r="B302" s="71" t="s">
        <v>483</v>
      </c>
      <c r="C302" s="56" t="s">
        <v>484</v>
      </c>
      <c r="D302" s="57" t="s">
        <v>136</v>
      </c>
      <c r="E302" s="58" t="s">
        <v>378</v>
      </c>
      <c r="F302" s="59">
        <v>18</v>
      </c>
      <c r="G302" s="59">
        <f t="shared" si="64"/>
        <v>4.3499999999999996</v>
      </c>
      <c r="H302" s="60">
        <f t="shared" si="65"/>
        <v>0.96830000000000005</v>
      </c>
      <c r="I302" s="60">
        <f t="shared" si="66"/>
        <v>5.31</v>
      </c>
      <c r="J302" s="60">
        <f t="shared" si="67"/>
        <v>95.58</v>
      </c>
    </row>
    <row r="303" spans="1:10" ht="14.65" customHeight="1">
      <c r="A303" s="77">
        <v>47059</v>
      </c>
      <c r="B303" s="73">
        <v>40395</v>
      </c>
      <c r="C303" s="56" t="s">
        <v>412</v>
      </c>
      <c r="D303" s="57" t="s">
        <v>140</v>
      </c>
      <c r="E303" s="58" t="s">
        <v>118</v>
      </c>
      <c r="F303" s="59">
        <v>36</v>
      </c>
      <c r="G303" s="59">
        <f t="shared" si="64"/>
        <v>8.5</v>
      </c>
      <c r="H303" s="60">
        <f t="shared" si="65"/>
        <v>1.8920999999999999</v>
      </c>
      <c r="I303" s="60">
        <f t="shared" si="66"/>
        <v>10.39</v>
      </c>
      <c r="J303" s="60">
        <f t="shared" si="67"/>
        <v>374.04</v>
      </c>
    </row>
    <row r="304" spans="1:10" ht="14.65" customHeight="1">
      <c r="A304" s="77">
        <v>47424</v>
      </c>
      <c r="B304" s="71" t="s">
        <v>418</v>
      </c>
      <c r="C304" s="56" t="s">
        <v>419</v>
      </c>
      <c r="D304" s="57" t="s">
        <v>136</v>
      </c>
      <c r="E304" s="58" t="s">
        <v>226</v>
      </c>
      <c r="F304" s="59">
        <v>18</v>
      </c>
      <c r="G304" s="59">
        <f t="shared" si="64"/>
        <v>5.95</v>
      </c>
      <c r="H304" s="60">
        <f t="shared" si="65"/>
        <v>1.3244</v>
      </c>
      <c r="I304" s="60">
        <f t="shared" si="66"/>
        <v>7.27</v>
      </c>
      <c r="J304" s="60">
        <f t="shared" si="67"/>
        <v>130.86000000000001</v>
      </c>
    </row>
    <row r="305" spans="1:10" ht="17.25" customHeight="1">
      <c r="A305" s="77">
        <v>47789</v>
      </c>
      <c r="B305" s="71" t="s">
        <v>485</v>
      </c>
      <c r="C305" s="56" t="s">
        <v>486</v>
      </c>
      <c r="D305" s="57" t="s">
        <v>136</v>
      </c>
      <c r="E305" s="58" t="s">
        <v>226</v>
      </c>
      <c r="F305" s="59">
        <v>54</v>
      </c>
      <c r="G305" s="59">
        <f t="shared" si="64"/>
        <v>1.5500000000000003</v>
      </c>
      <c r="H305" s="60">
        <f t="shared" si="65"/>
        <v>0.34499999999999997</v>
      </c>
      <c r="I305" s="60">
        <f t="shared" si="66"/>
        <v>1.89</v>
      </c>
      <c r="J305" s="60">
        <f t="shared" si="67"/>
        <v>102.06</v>
      </c>
    </row>
    <row r="306" spans="1:10" ht="25.9" customHeight="1">
      <c r="A306" s="77">
        <v>48154</v>
      </c>
      <c r="B306" s="61">
        <v>91845</v>
      </c>
      <c r="C306" s="48" t="s">
        <v>870</v>
      </c>
      <c r="D306" s="57" t="s">
        <v>121</v>
      </c>
      <c r="E306" s="58" t="s">
        <v>125</v>
      </c>
      <c r="F306" s="62">
        <v>170</v>
      </c>
      <c r="G306" s="59">
        <f t="shared" si="64"/>
        <v>5.4599999999999991</v>
      </c>
      <c r="H306" s="60">
        <f t="shared" si="65"/>
        <v>1.2153</v>
      </c>
      <c r="I306" s="60">
        <f t="shared" si="66"/>
        <v>6.67</v>
      </c>
      <c r="J306" s="60">
        <f t="shared" si="67"/>
        <v>1133.9000000000001</v>
      </c>
    </row>
    <row r="307" spans="1:10" ht="25.9" customHeight="1">
      <c r="A307" s="77">
        <v>48520</v>
      </c>
      <c r="B307" s="61">
        <v>91846</v>
      </c>
      <c r="C307" s="48" t="s">
        <v>871</v>
      </c>
      <c r="D307" s="57" t="s">
        <v>121</v>
      </c>
      <c r="E307" s="58" t="s">
        <v>125</v>
      </c>
      <c r="F307" s="62">
        <v>33.71</v>
      </c>
      <c r="G307" s="59">
        <f t="shared" si="64"/>
        <v>6.41</v>
      </c>
      <c r="H307" s="60">
        <f t="shared" si="65"/>
        <v>1.4268000000000001</v>
      </c>
      <c r="I307" s="60">
        <f t="shared" si="66"/>
        <v>7.83</v>
      </c>
      <c r="J307" s="60">
        <f t="shared" si="67"/>
        <v>263.95</v>
      </c>
    </row>
    <row r="308" spans="1:10" ht="25.9" customHeight="1">
      <c r="A308" s="77">
        <v>48885</v>
      </c>
      <c r="B308" s="61">
        <v>91862</v>
      </c>
      <c r="C308" s="48" t="s">
        <v>872</v>
      </c>
      <c r="D308" s="57" t="s">
        <v>121</v>
      </c>
      <c r="E308" s="58" t="s">
        <v>125</v>
      </c>
      <c r="F308" s="62">
        <v>32</v>
      </c>
      <c r="G308" s="59">
        <f t="shared" ref="G308:G339" si="68">VLOOKUP(B308,COMPNORMAL,2,FALSE)</f>
        <v>6.66</v>
      </c>
      <c r="H308" s="60">
        <f t="shared" si="65"/>
        <v>1.4824999999999999</v>
      </c>
      <c r="I308" s="60">
        <f t="shared" si="66"/>
        <v>8.14</v>
      </c>
      <c r="J308" s="60">
        <f t="shared" si="67"/>
        <v>260.48</v>
      </c>
    </row>
    <row r="309" spans="1:10" ht="25.9" customHeight="1">
      <c r="A309" s="77">
        <v>49250</v>
      </c>
      <c r="B309" s="61">
        <v>91863</v>
      </c>
      <c r="C309" s="48" t="s">
        <v>873</v>
      </c>
      <c r="D309" s="57" t="s">
        <v>121</v>
      </c>
      <c r="E309" s="58" t="s">
        <v>125</v>
      </c>
      <c r="F309" s="62">
        <v>185.71</v>
      </c>
      <c r="G309" s="59">
        <f t="shared" si="68"/>
        <v>7.81</v>
      </c>
      <c r="H309" s="60">
        <f t="shared" si="65"/>
        <v>1.7384999999999999</v>
      </c>
      <c r="I309" s="60">
        <f t="shared" si="66"/>
        <v>9.5399999999999991</v>
      </c>
      <c r="J309" s="60">
        <f t="shared" si="67"/>
        <v>1771.67</v>
      </c>
    </row>
    <row r="310" spans="1:10" ht="25.9" customHeight="1">
      <c r="A310" s="77">
        <v>49615</v>
      </c>
      <c r="B310" s="61">
        <v>91864</v>
      </c>
      <c r="C310" s="48" t="s">
        <v>874</v>
      </c>
      <c r="D310" s="57" t="s">
        <v>121</v>
      </c>
      <c r="E310" s="58" t="s">
        <v>125</v>
      </c>
      <c r="F310" s="62">
        <v>17.61</v>
      </c>
      <c r="G310" s="59">
        <f t="shared" si="68"/>
        <v>10.36</v>
      </c>
      <c r="H310" s="60">
        <f t="shared" si="65"/>
        <v>2.3060999999999998</v>
      </c>
      <c r="I310" s="60">
        <f t="shared" si="66"/>
        <v>12.66</v>
      </c>
      <c r="J310" s="60">
        <f t="shared" si="67"/>
        <v>222.94</v>
      </c>
    </row>
    <row r="311" spans="1:10" ht="19.149999999999999" customHeight="1">
      <c r="A311" s="77">
        <v>49981</v>
      </c>
      <c r="B311" s="61">
        <v>98302</v>
      </c>
      <c r="C311" s="48" t="s">
        <v>875</v>
      </c>
      <c r="D311" s="57" t="s">
        <v>121</v>
      </c>
      <c r="E311" s="58" t="s">
        <v>118</v>
      </c>
      <c r="F311" s="59">
        <v>6</v>
      </c>
      <c r="G311" s="59">
        <f t="shared" si="68"/>
        <v>651.01</v>
      </c>
      <c r="H311" s="60">
        <f t="shared" si="65"/>
        <v>144.91480000000001</v>
      </c>
      <c r="I311" s="60">
        <f t="shared" si="66"/>
        <v>795.92</v>
      </c>
      <c r="J311" s="60">
        <f t="shared" si="67"/>
        <v>4775.5200000000004</v>
      </c>
    </row>
    <row r="312" spans="1:10" ht="19.149999999999999" customHeight="1">
      <c r="A312" s="77">
        <v>50346</v>
      </c>
      <c r="B312" s="61">
        <v>98302</v>
      </c>
      <c r="C312" s="48" t="s">
        <v>875</v>
      </c>
      <c r="D312" s="57" t="s">
        <v>121</v>
      </c>
      <c r="E312" s="58" t="s">
        <v>118</v>
      </c>
      <c r="F312" s="59">
        <v>1</v>
      </c>
      <c r="G312" s="59">
        <f t="shared" si="68"/>
        <v>651.01</v>
      </c>
      <c r="H312" s="60">
        <f t="shared" si="65"/>
        <v>144.91480000000001</v>
      </c>
      <c r="I312" s="60">
        <f t="shared" si="66"/>
        <v>795.92</v>
      </c>
      <c r="J312" s="60">
        <f t="shared" si="67"/>
        <v>795.92</v>
      </c>
    </row>
    <row r="313" spans="1:10" ht="14.65" customHeight="1">
      <c r="A313" s="77">
        <v>50711</v>
      </c>
      <c r="B313" s="71" t="s">
        <v>487</v>
      </c>
      <c r="C313" s="56" t="s">
        <v>488</v>
      </c>
      <c r="D313" s="57" t="s">
        <v>136</v>
      </c>
      <c r="E313" s="58" t="s">
        <v>226</v>
      </c>
      <c r="F313" s="59">
        <v>1</v>
      </c>
      <c r="G313" s="59">
        <f t="shared" si="68"/>
        <v>295.71000000000004</v>
      </c>
      <c r="H313" s="60">
        <f t="shared" si="65"/>
        <v>65.825000000000003</v>
      </c>
      <c r="I313" s="60">
        <f t="shared" si="66"/>
        <v>361.53</v>
      </c>
      <c r="J313" s="60">
        <f t="shared" si="67"/>
        <v>361.53</v>
      </c>
    </row>
    <row r="314" spans="1:10" ht="19.149999999999999" customHeight="1">
      <c r="A314" s="77">
        <v>51076</v>
      </c>
      <c r="B314" s="71" t="s">
        <v>489</v>
      </c>
      <c r="C314" s="48" t="s">
        <v>876</v>
      </c>
      <c r="D314" s="57" t="s">
        <v>136</v>
      </c>
      <c r="E314" s="58" t="s">
        <v>226</v>
      </c>
      <c r="F314" s="59">
        <v>6</v>
      </c>
      <c r="G314" s="59">
        <f t="shared" si="68"/>
        <v>2763.79</v>
      </c>
      <c r="H314" s="60">
        <f t="shared" si="65"/>
        <v>615.21960000000001</v>
      </c>
      <c r="I314" s="60">
        <f t="shared" si="66"/>
        <v>3379</v>
      </c>
      <c r="J314" s="60">
        <f t="shared" si="67"/>
        <v>20274</v>
      </c>
    </row>
    <row r="315" spans="1:10" ht="14.65" customHeight="1">
      <c r="A315" s="77">
        <v>51442</v>
      </c>
      <c r="B315" s="73">
        <v>59444</v>
      </c>
      <c r="C315" s="56" t="s">
        <v>490</v>
      </c>
      <c r="D315" s="57" t="s">
        <v>140</v>
      </c>
      <c r="E315" s="58" t="s">
        <v>118</v>
      </c>
      <c r="F315" s="59">
        <v>7</v>
      </c>
      <c r="G315" s="59">
        <f t="shared" si="68"/>
        <v>32.47</v>
      </c>
      <c r="H315" s="60">
        <f t="shared" si="65"/>
        <v>7.2278000000000002</v>
      </c>
      <c r="I315" s="60">
        <f t="shared" si="66"/>
        <v>39.69</v>
      </c>
      <c r="J315" s="60">
        <f t="shared" si="67"/>
        <v>277.83</v>
      </c>
    </row>
    <row r="316" spans="1:10" ht="14.65" customHeight="1">
      <c r="A316" s="77">
        <v>51807</v>
      </c>
      <c r="B316" s="71" t="s">
        <v>469</v>
      </c>
      <c r="C316" s="56" t="s">
        <v>470</v>
      </c>
      <c r="D316" s="57" t="s">
        <v>136</v>
      </c>
      <c r="E316" s="58" t="s">
        <v>226</v>
      </c>
      <c r="F316" s="59">
        <v>2</v>
      </c>
      <c r="G316" s="59">
        <f t="shared" si="68"/>
        <v>46.17</v>
      </c>
      <c r="H316" s="60">
        <f t="shared" si="65"/>
        <v>10.2774</v>
      </c>
      <c r="I316" s="60">
        <f t="shared" si="66"/>
        <v>56.44</v>
      </c>
      <c r="J316" s="60">
        <f t="shared" si="67"/>
        <v>112.88</v>
      </c>
    </row>
    <row r="317" spans="1:10" ht="14.65" customHeight="1">
      <c r="A317" s="77">
        <v>52172</v>
      </c>
      <c r="B317" s="71" t="s">
        <v>491</v>
      </c>
      <c r="C317" s="56" t="s">
        <v>492</v>
      </c>
      <c r="D317" s="57" t="s">
        <v>136</v>
      </c>
      <c r="E317" s="58" t="s">
        <v>118</v>
      </c>
      <c r="F317" s="59">
        <v>2</v>
      </c>
      <c r="G317" s="59">
        <f t="shared" si="68"/>
        <v>149.44</v>
      </c>
      <c r="H317" s="60">
        <f t="shared" si="65"/>
        <v>33.265300000000003</v>
      </c>
      <c r="I317" s="60">
        <f t="shared" si="66"/>
        <v>182.7</v>
      </c>
      <c r="J317" s="60">
        <f t="shared" si="67"/>
        <v>365.4</v>
      </c>
    </row>
    <row r="318" spans="1:10" ht="17.25" customHeight="1">
      <c r="A318" s="77">
        <v>52537</v>
      </c>
      <c r="B318" s="71" t="s">
        <v>493</v>
      </c>
      <c r="C318" s="56" t="s">
        <v>494</v>
      </c>
      <c r="D318" s="57" t="s">
        <v>140</v>
      </c>
      <c r="E318" s="58" t="s">
        <v>118</v>
      </c>
      <c r="F318" s="59">
        <v>1</v>
      </c>
      <c r="G318" s="59">
        <f t="shared" si="68"/>
        <v>203.47</v>
      </c>
      <c r="H318" s="60">
        <f t="shared" si="65"/>
        <v>45.292400000000001</v>
      </c>
      <c r="I318" s="60">
        <f t="shared" si="66"/>
        <v>248.76</v>
      </c>
      <c r="J318" s="60">
        <f t="shared" si="67"/>
        <v>248.76</v>
      </c>
    </row>
    <row r="319" spans="1:10" ht="19.149999999999999" customHeight="1">
      <c r="A319" s="77">
        <v>52903</v>
      </c>
      <c r="B319" s="71" t="s">
        <v>495</v>
      </c>
      <c r="C319" s="48" t="s">
        <v>877</v>
      </c>
      <c r="D319" s="57" t="s">
        <v>136</v>
      </c>
      <c r="E319" s="58" t="s">
        <v>226</v>
      </c>
      <c r="F319" s="59">
        <v>33</v>
      </c>
      <c r="G319" s="59">
        <f t="shared" si="68"/>
        <v>104.61</v>
      </c>
      <c r="H319" s="60">
        <f t="shared" si="65"/>
        <v>23.286100000000001</v>
      </c>
      <c r="I319" s="60">
        <f t="shared" si="66"/>
        <v>127.89</v>
      </c>
      <c r="J319" s="60">
        <f t="shared" si="67"/>
        <v>4220.37</v>
      </c>
    </row>
    <row r="320" spans="1:10" ht="14.65" customHeight="1">
      <c r="A320" s="77">
        <v>53268</v>
      </c>
      <c r="B320" s="71" t="s">
        <v>467</v>
      </c>
      <c r="C320" s="56" t="s">
        <v>468</v>
      </c>
      <c r="D320" s="57" t="s">
        <v>136</v>
      </c>
      <c r="E320" s="58" t="s">
        <v>226</v>
      </c>
      <c r="F320" s="59">
        <v>3</v>
      </c>
      <c r="G320" s="59">
        <f t="shared" si="68"/>
        <v>48.830000000000005</v>
      </c>
      <c r="H320" s="60">
        <f t="shared" si="65"/>
        <v>10.8695</v>
      </c>
      <c r="I320" s="60">
        <f t="shared" si="66"/>
        <v>59.69</v>
      </c>
      <c r="J320" s="60">
        <f t="shared" si="67"/>
        <v>179.07</v>
      </c>
    </row>
    <row r="321" spans="1:10" ht="14.65" customHeight="1">
      <c r="A321" s="77">
        <v>53633</v>
      </c>
      <c r="B321" s="61">
        <v>98307</v>
      </c>
      <c r="C321" s="56" t="s">
        <v>496</v>
      </c>
      <c r="D321" s="57" t="s">
        <v>121</v>
      </c>
      <c r="E321" s="58" t="s">
        <v>118</v>
      </c>
      <c r="F321" s="59">
        <v>26</v>
      </c>
      <c r="G321" s="59">
        <f t="shared" si="68"/>
        <v>42.38</v>
      </c>
      <c r="H321" s="60">
        <f t="shared" si="65"/>
        <v>9.4337</v>
      </c>
      <c r="I321" s="60">
        <f t="shared" si="66"/>
        <v>51.81</v>
      </c>
      <c r="J321" s="60">
        <f t="shared" si="67"/>
        <v>1347.06</v>
      </c>
    </row>
    <row r="322" spans="1:10" ht="17.25" customHeight="1">
      <c r="A322" s="77">
        <v>53998</v>
      </c>
      <c r="B322" s="71" t="s">
        <v>497</v>
      </c>
      <c r="C322" s="56" t="s">
        <v>498</v>
      </c>
      <c r="D322" s="57" t="s">
        <v>136</v>
      </c>
      <c r="E322" s="58" t="s">
        <v>226</v>
      </c>
      <c r="F322" s="59">
        <v>104</v>
      </c>
      <c r="G322" s="59">
        <f t="shared" si="68"/>
        <v>58.8</v>
      </c>
      <c r="H322" s="60">
        <f t="shared" si="65"/>
        <v>13.088800000000001</v>
      </c>
      <c r="I322" s="60">
        <f t="shared" si="66"/>
        <v>71.88</v>
      </c>
      <c r="J322" s="60">
        <f t="shared" si="67"/>
        <v>7475.52</v>
      </c>
    </row>
    <row r="323" spans="1:10" ht="17.25" customHeight="1">
      <c r="A323" s="77">
        <v>54364</v>
      </c>
      <c r="B323" s="71" t="s">
        <v>499</v>
      </c>
      <c r="C323" s="56" t="s">
        <v>500</v>
      </c>
      <c r="D323" s="57" t="s">
        <v>136</v>
      </c>
      <c r="E323" s="58" t="s">
        <v>187</v>
      </c>
      <c r="F323" s="59">
        <v>5</v>
      </c>
      <c r="G323" s="59">
        <f t="shared" si="68"/>
        <v>11.02</v>
      </c>
      <c r="H323" s="60">
        <f t="shared" si="65"/>
        <v>2.4529999999999998</v>
      </c>
      <c r="I323" s="60">
        <f t="shared" si="66"/>
        <v>13.47</v>
      </c>
      <c r="J323" s="60">
        <f t="shared" si="67"/>
        <v>67.349999999999994</v>
      </c>
    </row>
    <row r="324" spans="1:10" ht="25.9" customHeight="1">
      <c r="A324" s="77">
        <v>54729</v>
      </c>
      <c r="B324" s="74">
        <v>2505</v>
      </c>
      <c r="C324" s="48" t="s">
        <v>846</v>
      </c>
      <c r="D324" s="57" t="s">
        <v>121</v>
      </c>
      <c r="E324" s="58" t="s">
        <v>125</v>
      </c>
      <c r="F324" s="62">
        <v>35</v>
      </c>
      <c r="G324" s="59">
        <f t="shared" si="68"/>
        <v>53.88</v>
      </c>
      <c r="H324" s="60">
        <f t="shared" si="65"/>
        <v>11.993600000000001</v>
      </c>
      <c r="I324" s="60">
        <f t="shared" si="66"/>
        <v>65.87</v>
      </c>
      <c r="J324" s="60">
        <f t="shared" si="67"/>
        <v>2305.4499999999998</v>
      </c>
    </row>
    <row r="325" spans="1:10" ht="25.9" customHeight="1">
      <c r="A325" s="77">
        <v>55094</v>
      </c>
      <c r="B325" s="74">
        <v>2500</v>
      </c>
      <c r="C325" s="48" t="s">
        <v>878</v>
      </c>
      <c r="D325" s="57" t="s">
        <v>121</v>
      </c>
      <c r="E325" s="58" t="s">
        <v>125</v>
      </c>
      <c r="F325" s="62">
        <v>43</v>
      </c>
      <c r="G325" s="59">
        <f t="shared" si="68"/>
        <v>34.57</v>
      </c>
      <c r="H325" s="60">
        <f t="shared" si="65"/>
        <v>7.6951999999999998</v>
      </c>
      <c r="I325" s="60">
        <f t="shared" si="66"/>
        <v>42.26</v>
      </c>
      <c r="J325" s="60">
        <f t="shared" si="67"/>
        <v>1817.18</v>
      </c>
    </row>
    <row r="326" spans="1:10" ht="19.149999999999999" customHeight="1">
      <c r="A326" s="77">
        <v>55459</v>
      </c>
      <c r="B326" s="71" t="s">
        <v>399</v>
      </c>
      <c r="C326" s="48" t="s">
        <v>830</v>
      </c>
      <c r="D326" s="57" t="s">
        <v>136</v>
      </c>
      <c r="E326" s="58" t="s">
        <v>187</v>
      </c>
      <c r="F326" s="59">
        <v>37</v>
      </c>
      <c r="G326" s="59">
        <f t="shared" si="68"/>
        <v>6.67</v>
      </c>
      <c r="H326" s="60">
        <f t="shared" si="65"/>
        <v>1.4846999999999999</v>
      </c>
      <c r="I326" s="60">
        <f t="shared" si="66"/>
        <v>8.15</v>
      </c>
      <c r="J326" s="60">
        <f t="shared" si="67"/>
        <v>301.55</v>
      </c>
    </row>
    <row r="327" spans="1:10" ht="14.65" customHeight="1">
      <c r="A327" s="77">
        <v>55825</v>
      </c>
      <c r="B327" s="71" t="s">
        <v>501</v>
      </c>
      <c r="C327" s="56" t="s">
        <v>502</v>
      </c>
      <c r="D327" s="57" t="s">
        <v>136</v>
      </c>
      <c r="E327" s="58" t="s">
        <v>187</v>
      </c>
      <c r="F327" s="59">
        <v>4.17</v>
      </c>
      <c r="G327" s="59">
        <f t="shared" si="68"/>
        <v>16.53</v>
      </c>
      <c r="H327" s="60">
        <f t="shared" si="65"/>
        <v>3.6795</v>
      </c>
      <c r="I327" s="60">
        <f t="shared" si="66"/>
        <v>20.2</v>
      </c>
      <c r="J327" s="60">
        <f t="shared" si="67"/>
        <v>84.23</v>
      </c>
    </row>
    <row r="328" spans="1:10" ht="14.65" customHeight="1">
      <c r="A328" s="77">
        <v>56190</v>
      </c>
      <c r="B328" s="71" t="s">
        <v>503</v>
      </c>
      <c r="C328" s="56" t="s">
        <v>504</v>
      </c>
      <c r="D328" s="57" t="s">
        <v>136</v>
      </c>
      <c r="E328" s="58" t="s">
        <v>118</v>
      </c>
      <c r="F328" s="59">
        <v>4</v>
      </c>
      <c r="G328" s="59">
        <f t="shared" si="68"/>
        <v>12.76</v>
      </c>
      <c r="H328" s="60">
        <f t="shared" si="65"/>
        <v>2.8403</v>
      </c>
      <c r="I328" s="60">
        <f t="shared" si="66"/>
        <v>15.6</v>
      </c>
      <c r="J328" s="60">
        <f t="shared" si="67"/>
        <v>62.4</v>
      </c>
    </row>
    <row r="329" spans="1:10" ht="25.9" customHeight="1">
      <c r="A329" s="77">
        <v>56555</v>
      </c>
      <c r="B329" s="61">
        <v>91887</v>
      </c>
      <c r="C329" s="48" t="s">
        <v>835</v>
      </c>
      <c r="D329" s="57" t="s">
        <v>121</v>
      </c>
      <c r="E329" s="58" t="s">
        <v>118</v>
      </c>
      <c r="F329" s="62">
        <v>6</v>
      </c>
      <c r="G329" s="59">
        <f t="shared" si="68"/>
        <v>6.34</v>
      </c>
      <c r="H329" s="60">
        <f t="shared" si="65"/>
        <v>1.4112</v>
      </c>
      <c r="I329" s="60">
        <f t="shared" si="66"/>
        <v>7.75</v>
      </c>
      <c r="J329" s="60">
        <f t="shared" si="67"/>
        <v>46.5</v>
      </c>
    </row>
    <row r="330" spans="1:10" ht="25.9" customHeight="1">
      <c r="A330" s="77">
        <v>56920</v>
      </c>
      <c r="B330" s="61">
        <v>91890</v>
      </c>
      <c r="C330" s="48" t="s">
        <v>812</v>
      </c>
      <c r="D330" s="57" t="s">
        <v>121</v>
      </c>
      <c r="E330" s="58" t="s">
        <v>118</v>
      </c>
      <c r="F330" s="62">
        <v>43</v>
      </c>
      <c r="G330" s="59">
        <f t="shared" si="68"/>
        <v>7.4300000000000006</v>
      </c>
      <c r="H330" s="60">
        <f t="shared" si="65"/>
        <v>1.6538999999999999</v>
      </c>
      <c r="I330" s="60">
        <f t="shared" si="66"/>
        <v>9.08</v>
      </c>
      <c r="J330" s="60">
        <f t="shared" si="67"/>
        <v>390.44</v>
      </c>
    </row>
    <row r="331" spans="1:10" ht="25.9" customHeight="1">
      <c r="A331" s="77">
        <v>57286</v>
      </c>
      <c r="B331" s="61">
        <v>91893</v>
      </c>
      <c r="C331" s="48" t="s">
        <v>879</v>
      </c>
      <c r="D331" s="57" t="s">
        <v>121</v>
      </c>
      <c r="E331" s="58" t="s">
        <v>118</v>
      </c>
      <c r="F331" s="62">
        <v>3</v>
      </c>
      <c r="G331" s="59">
        <f t="shared" si="68"/>
        <v>10.23</v>
      </c>
      <c r="H331" s="60">
        <f t="shared" si="65"/>
        <v>2.2770999999999999</v>
      </c>
      <c r="I331" s="60">
        <f t="shared" si="66"/>
        <v>12.5</v>
      </c>
      <c r="J331" s="60">
        <f t="shared" si="67"/>
        <v>37.5</v>
      </c>
    </row>
    <row r="332" spans="1:10" ht="25.9" customHeight="1">
      <c r="A332" s="77">
        <v>57651</v>
      </c>
      <c r="B332" s="61">
        <v>91878</v>
      </c>
      <c r="C332" s="48" t="s">
        <v>880</v>
      </c>
      <c r="D332" s="57" t="s">
        <v>121</v>
      </c>
      <c r="E332" s="58" t="s">
        <v>118</v>
      </c>
      <c r="F332" s="62">
        <v>12</v>
      </c>
      <c r="G332" s="59">
        <f t="shared" si="68"/>
        <v>4.1400000000000006</v>
      </c>
      <c r="H332" s="60">
        <f t="shared" si="65"/>
        <v>0.92149999999999999</v>
      </c>
      <c r="I332" s="60">
        <f t="shared" si="66"/>
        <v>5.0599999999999996</v>
      </c>
      <c r="J332" s="60">
        <f t="shared" si="67"/>
        <v>60.72</v>
      </c>
    </row>
    <row r="333" spans="1:10" ht="25.9" customHeight="1">
      <c r="A333" s="77">
        <v>58016</v>
      </c>
      <c r="B333" s="61">
        <v>91879</v>
      </c>
      <c r="C333" s="48" t="s">
        <v>881</v>
      </c>
      <c r="D333" s="57" t="s">
        <v>121</v>
      </c>
      <c r="E333" s="58" t="s">
        <v>118</v>
      </c>
      <c r="F333" s="62">
        <v>86</v>
      </c>
      <c r="G333" s="59">
        <f t="shared" si="68"/>
        <v>5.22</v>
      </c>
      <c r="H333" s="60">
        <f t="shared" si="65"/>
        <v>1.1618999999999999</v>
      </c>
      <c r="I333" s="60">
        <f t="shared" si="66"/>
        <v>6.38</v>
      </c>
      <c r="J333" s="60">
        <f t="shared" si="67"/>
        <v>548.67999999999995</v>
      </c>
    </row>
    <row r="334" spans="1:10" ht="25.9" customHeight="1">
      <c r="A334" s="77">
        <v>58381</v>
      </c>
      <c r="B334" s="61">
        <v>91880</v>
      </c>
      <c r="C334" s="48" t="s">
        <v>882</v>
      </c>
      <c r="D334" s="57" t="s">
        <v>121</v>
      </c>
      <c r="E334" s="58" t="s">
        <v>118</v>
      </c>
      <c r="F334" s="62">
        <v>6</v>
      </c>
      <c r="G334" s="59">
        <f t="shared" si="68"/>
        <v>6.65</v>
      </c>
      <c r="H334" s="60">
        <f t="shared" si="65"/>
        <v>1.4802</v>
      </c>
      <c r="I334" s="60">
        <f t="shared" si="66"/>
        <v>8.1300000000000008</v>
      </c>
      <c r="J334" s="60">
        <f t="shared" si="67"/>
        <v>48.78</v>
      </c>
    </row>
    <row r="335" spans="1:10" ht="25.9" customHeight="1">
      <c r="A335" s="77">
        <v>58747</v>
      </c>
      <c r="B335" s="61">
        <v>91881</v>
      </c>
      <c r="C335" s="48" t="s">
        <v>883</v>
      </c>
      <c r="D335" s="57" t="s">
        <v>121</v>
      </c>
      <c r="E335" s="58" t="s">
        <v>118</v>
      </c>
      <c r="F335" s="62">
        <v>2</v>
      </c>
      <c r="G335" s="59">
        <f t="shared" si="68"/>
        <v>8.64</v>
      </c>
      <c r="H335" s="60">
        <f t="shared" si="65"/>
        <v>1.9232</v>
      </c>
      <c r="I335" s="60">
        <f t="shared" si="66"/>
        <v>10.56</v>
      </c>
      <c r="J335" s="60">
        <f t="shared" si="67"/>
        <v>21.12</v>
      </c>
    </row>
    <row r="336" spans="1:10" ht="14.65" customHeight="1">
      <c r="A336" s="77">
        <v>59112</v>
      </c>
      <c r="B336" s="57" t="s">
        <v>505</v>
      </c>
      <c r="C336" s="56" t="s">
        <v>506</v>
      </c>
      <c r="D336" s="57" t="s">
        <v>136</v>
      </c>
      <c r="E336" s="58" t="s">
        <v>226</v>
      </c>
      <c r="F336" s="59">
        <v>1</v>
      </c>
      <c r="G336" s="59">
        <f t="shared" si="68"/>
        <v>46.34</v>
      </c>
      <c r="H336" s="60">
        <f t="shared" si="65"/>
        <v>10.315200000000001</v>
      </c>
      <c r="I336" s="60">
        <f t="shared" si="66"/>
        <v>56.65</v>
      </c>
      <c r="J336" s="60">
        <f t="shared" si="67"/>
        <v>56.65</v>
      </c>
    </row>
    <row r="337" spans="1:10" ht="14.65" customHeight="1">
      <c r="A337" s="77">
        <v>59477</v>
      </c>
      <c r="B337" s="57" t="s">
        <v>507</v>
      </c>
      <c r="C337" s="56" t="s">
        <v>508</v>
      </c>
      <c r="D337" s="57" t="s">
        <v>136</v>
      </c>
      <c r="E337" s="58" t="s">
        <v>226</v>
      </c>
      <c r="F337" s="59">
        <v>10</v>
      </c>
      <c r="G337" s="59">
        <f t="shared" si="68"/>
        <v>8.82</v>
      </c>
      <c r="H337" s="60">
        <f t="shared" si="65"/>
        <v>1.9633</v>
      </c>
      <c r="I337" s="60">
        <f t="shared" si="66"/>
        <v>10.78</v>
      </c>
      <c r="J337" s="60">
        <f t="shared" si="67"/>
        <v>107.8</v>
      </c>
    </row>
    <row r="338" spans="1:10" ht="14.65" customHeight="1">
      <c r="A338" s="77">
        <v>59842</v>
      </c>
      <c r="B338" s="57" t="s">
        <v>509</v>
      </c>
      <c r="C338" s="56" t="s">
        <v>510</v>
      </c>
      <c r="D338" s="57" t="s">
        <v>136</v>
      </c>
      <c r="E338" s="58" t="s">
        <v>226</v>
      </c>
      <c r="F338" s="59">
        <v>1</v>
      </c>
      <c r="G338" s="59">
        <f t="shared" si="68"/>
        <v>378.39000000000004</v>
      </c>
      <c r="H338" s="60">
        <f t="shared" si="65"/>
        <v>84.229600000000005</v>
      </c>
      <c r="I338" s="60">
        <f t="shared" si="66"/>
        <v>462.61</v>
      </c>
      <c r="J338" s="60">
        <f t="shared" si="67"/>
        <v>462.61</v>
      </c>
    </row>
    <row r="339" spans="1:10" ht="25.9" customHeight="1">
      <c r="A339" s="77">
        <v>60208</v>
      </c>
      <c r="B339" s="61">
        <v>95817</v>
      </c>
      <c r="C339" s="56" t="s">
        <v>427</v>
      </c>
      <c r="D339" s="57" t="s">
        <v>121</v>
      </c>
      <c r="E339" s="58" t="s">
        <v>118</v>
      </c>
      <c r="F339" s="62">
        <v>85</v>
      </c>
      <c r="G339" s="59">
        <f t="shared" si="68"/>
        <v>26.08</v>
      </c>
      <c r="H339" s="60">
        <f t="shared" si="65"/>
        <v>5.8053999999999997</v>
      </c>
      <c r="I339" s="60">
        <f t="shared" si="66"/>
        <v>31.88</v>
      </c>
      <c r="J339" s="60">
        <f t="shared" si="67"/>
        <v>2709.8</v>
      </c>
    </row>
    <row r="340" spans="1:10" ht="17.25" customHeight="1">
      <c r="A340" s="77">
        <v>60573</v>
      </c>
      <c r="B340" s="57" t="s">
        <v>511</v>
      </c>
      <c r="C340" s="56" t="s">
        <v>512</v>
      </c>
      <c r="D340" s="57" t="s">
        <v>513</v>
      </c>
      <c r="E340" s="58" t="s">
        <v>118</v>
      </c>
      <c r="F340" s="59">
        <v>2</v>
      </c>
      <c r="G340" s="59">
        <f t="shared" ref="G340:G351" si="69">VLOOKUP(B340,COMPNORMAL,2,FALSE)</f>
        <v>3630.2200000000003</v>
      </c>
      <c r="H340" s="60">
        <f t="shared" ref="H340:H350" si="70">TRUNC(G340*BDI,4)</f>
        <v>808.08690000000001</v>
      </c>
      <c r="I340" s="60">
        <f t="shared" ref="I340:I350" si="71">TRUNC(G340*(1+BDI),2)</f>
        <v>4438.3</v>
      </c>
      <c r="J340" s="60">
        <f t="shared" ref="J340:J351" si="72">ROUND(I340*F340,2)</f>
        <v>8876.6</v>
      </c>
    </row>
    <row r="341" spans="1:10" ht="17.25" customHeight="1">
      <c r="A341" s="77">
        <v>60938</v>
      </c>
      <c r="B341" s="57" t="s">
        <v>514</v>
      </c>
      <c r="C341" s="56" t="s">
        <v>515</v>
      </c>
      <c r="D341" s="57" t="s">
        <v>513</v>
      </c>
      <c r="E341" s="58" t="s">
        <v>226</v>
      </c>
      <c r="F341" s="59">
        <v>23</v>
      </c>
      <c r="G341" s="59">
        <f t="shared" si="69"/>
        <v>521.87</v>
      </c>
      <c r="H341" s="60">
        <f t="shared" si="70"/>
        <v>116.1682</v>
      </c>
      <c r="I341" s="60">
        <f t="shared" si="71"/>
        <v>638.03</v>
      </c>
      <c r="J341" s="60">
        <f t="shared" si="72"/>
        <v>14674.69</v>
      </c>
    </row>
    <row r="342" spans="1:10" ht="14.65" customHeight="1">
      <c r="A342" s="77">
        <v>61303</v>
      </c>
      <c r="B342" s="57" t="s">
        <v>516</v>
      </c>
      <c r="C342" s="56" t="s">
        <v>517</v>
      </c>
      <c r="D342" s="57" t="s">
        <v>136</v>
      </c>
      <c r="E342" s="58" t="s">
        <v>226</v>
      </c>
      <c r="F342" s="59">
        <v>3</v>
      </c>
      <c r="G342" s="59">
        <f t="shared" si="69"/>
        <v>568.7600000000001</v>
      </c>
      <c r="H342" s="60">
        <f t="shared" si="70"/>
        <v>126.60590000000001</v>
      </c>
      <c r="I342" s="60">
        <f t="shared" si="71"/>
        <v>695.36</v>
      </c>
      <c r="J342" s="60">
        <f t="shared" si="72"/>
        <v>2086.08</v>
      </c>
    </row>
    <row r="343" spans="1:10" ht="14.65" customHeight="1">
      <c r="A343" s="77">
        <v>61669</v>
      </c>
      <c r="B343" s="57" t="s">
        <v>518</v>
      </c>
      <c r="C343" s="56" t="s">
        <v>519</v>
      </c>
      <c r="D343" s="57" t="s">
        <v>136</v>
      </c>
      <c r="E343" s="58" t="s">
        <v>226</v>
      </c>
      <c r="F343" s="59">
        <v>3</v>
      </c>
      <c r="G343" s="59">
        <f t="shared" si="69"/>
        <v>2995.6499999999996</v>
      </c>
      <c r="H343" s="60">
        <f t="shared" si="70"/>
        <v>666.83159999999998</v>
      </c>
      <c r="I343" s="60">
        <f t="shared" si="71"/>
        <v>3662.48</v>
      </c>
      <c r="J343" s="60">
        <f t="shared" si="72"/>
        <v>10987.44</v>
      </c>
    </row>
    <row r="344" spans="1:10" ht="14.65" customHeight="1">
      <c r="A344" s="77">
        <v>62034</v>
      </c>
      <c r="B344" s="63">
        <v>62706</v>
      </c>
      <c r="C344" s="56" t="s">
        <v>520</v>
      </c>
      <c r="D344" s="57" t="s">
        <v>140</v>
      </c>
      <c r="E344" s="58" t="s">
        <v>118</v>
      </c>
      <c r="F344" s="59">
        <v>3</v>
      </c>
      <c r="G344" s="59">
        <f t="shared" si="69"/>
        <v>89.759999999999991</v>
      </c>
      <c r="H344" s="60">
        <f t="shared" si="70"/>
        <v>19.980499999999999</v>
      </c>
      <c r="I344" s="60">
        <f t="shared" si="71"/>
        <v>109.74</v>
      </c>
      <c r="J344" s="60">
        <f t="shared" si="72"/>
        <v>329.22</v>
      </c>
    </row>
    <row r="345" spans="1:10" ht="14.65" customHeight="1">
      <c r="A345" s="77">
        <v>62399</v>
      </c>
      <c r="B345" s="57" t="s">
        <v>521</v>
      </c>
      <c r="C345" s="56" t="s">
        <v>522</v>
      </c>
      <c r="D345" s="57" t="s">
        <v>136</v>
      </c>
      <c r="E345" s="58" t="s">
        <v>226</v>
      </c>
      <c r="F345" s="59">
        <v>21</v>
      </c>
      <c r="G345" s="59">
        <f t="shared" si="69"/>
        <v>35.909999999999997</v>
      </c>
      <c r="H345" s="60">
        <f t="shared" si="70"/>
        <v>7.9935</v>
      </c>
      <c r="I345" s="60">
        <f t="shared" si="71"/>
        <v>43.9</v>
      </c>
      <c r="J345" s="60">
        <f t="shared" si="72"/>
        <v>921.9</v>
      </c>
    </row>
    <row r="346" spans="1:10" ht="14.65" customHeight="1">
      <c r="A346" s="77">
        <v>62764</v>
      </c>
      <c r="B346" s="81">
        <v>39607</v>
      </c>
      <c r="C346" s="56" t="s">
        <v>523</v>
      </c>
      <c r="D346" s="57" t="s">
        <v>121</v>
      </c>
      <c r="E346" s="58" t="s">
        <v>118</v>
      </c>
      <c r="F346" s="59">
        <v>203</v>
      </c>
      <c r="G346" s="59">
        <f t="shared" si="69"/>
        <v>28.04</v>
      </c>
      <c r="H346" s="60">
        <f t="shared" si="70"/>
        <v>6.2416999999999998</v>
      </c>
      <c r="I346" s="60">
        <f t="shared" si="71"/>
        <v>34.28</v>
      </c>
      <c r="J346" s="60">
        <f t="shared" si="72"/>
        <v>6958.84</v>
      </c>
    </row>
    <row r="347" spans="1:10" ht="14.65" customHeight="1">
      <c r="A347" s="77">
        <v>63130</v>
      </c>
      <c r="B347" s="57" t="s">
        <v>524</v>
      </c>
      <c r="C347" s="56" t="s">
        <v>525</v>
      </c>
      <c r="D347" s="57" t="s">
        <v>136</v>
      </c>
      <c r="E347" s="58" t="s">
        <v>226</v>
      </c>
      <c r="F347" s="59">
        <v>8</v>
      </c>
      <c r="G347" s="59">
        <f t="shared" si="69"/>
        <v>53.85</v>
      </c>
      <c r="H347" s="60">
        <f t="shared" si="70"/>
        <v>11.987</v>
      </c>
      <c r="I347" s="60">
        <f t="shared" si="71"/>
        <v>65.83</v>
      </c>
      <c r="J347" s="60">
        <f t="shared" si="72"/>
        <v>526.64</v>
      </c>
    </row>
    <row r="348" spans="1:10" ht="19.149999999999999" customHeight="1">
      <c r="A348" s="77">
        <v>63495</v>
      </c>
      <c r="B348" s="61">
        <v>98269</v>
      </c>
      <c r="C348" s="48" t="s">
        <v>884</v>
      </c>
      <c r="D348" s="57" t="s">
        <v>121</v>
      </c>
      <c r="E348" s="58" t="s">
        <v>125</v>
      </c>
      <c r="F348" s="59">
        <v>10</v>
      </c>
      <c r="G348" s="59">
        <f t="shared" si="69"/>
        <v>23.470000000000002</v>
      </c>
      <c r="H348" s="60">
        <f t="shared" si="70"/>
        <v>5.2244000000000002</v>
      </c>
      <c r="I348" s="60">
        <f t="shared" si="71"/>
        <v>28.69</v>
      </c>
      <c r="J348" s="60">
        <f t="shared" si="72"/>
        <v>286.89999999999998</v>
      </c>
    </row>
    <row r="349" spans="1:10" ht="19.149999999999999" customHeight="1">
      <c r="A349" s="77">
        <v>63860</v>
      </c>
      <c r="B349" s="61">
        <v>98297</v>
      </c>
      <c r="C349" s="48" t="s">
        <v>885</v>
      </c>
      <c r="D349" s="57" t="s">
        <v>121</v>
      </c>
      <c r="E349" s="58" t="s">
        <v>125</v>
      </c>
      <c r="F349" s="66">
        <v>12248.7</v>
      </c>
      <c r="G349" s="59">
        <f t="shared" si="69"/>
        <v>2.8800000000000003</v>
      </c>
      <c r="H349" s="60">
        <f t="shared" si="70"/>
        <v>0.64100000000000001</v>
      </c>
      <c r="I349" s="60">
        <f t="shared" si="71"/>
        <v>3.52</v>
      </c>
      <c r="J349" s="60">
        <f t="shared" si="72"/>
        <v>43115.42</v>
      </c>
    </row>
    <row r="350" spans="1:10" ht="14.65" customHeight="1">
      <c r="A350" s="77">
        <v>64225</v>
      </c>
      <c r="B350" s="57" t="s">
        <v>526</v>
      </c>
      <c r="C350" s="56" t="s">
        <v>527</v>
      </c>
      <c r="D350" s="57" t="s">
        <v>136</v>
      </c>
      <c r="E350" s="58" t="s">
        <v>187</v>
      </c>
      <c r="F350" s="59">
        <v>330</v>
      </c>
      <c r="G350" s="59">
        <f t="shared" si="69"/>
        <v>9.2100000000000009</v>
      </c>
      <c r="H350" s="60">
        <f t="shared" si="70"/>
        <v>2.0501</v>
      </c>
      <c r="I350" s="60">
        <f t="shared" si="71"/>
        <v>11.26</v>
      </c>
      <c r="J350" s="60">
        <f t="shared" si="72"/>
        <v>3715.8</v>
      </c>
    </row>
    <row r="351" spans="1:10" ht="17.25" customHeight="1">
      <c r="A351" s="77">
        <v>64591</v>
      </c>
      <c r="B351" s="61">
        <v>1843</v>
      </c>
      <c r="C351" s="56" t="s">
        <v>528</v>
      </c>
      <c r="D351" s="57" t="s">
        <v>136</v>
      </c>
      <c r="E351" s="58" t="s">
        <v>118</v>
      </c>
      <c r="F351" s="59">
        <v>1</v>
      </c>
      <c r="G351" s="59">
        <f t="shared" si="69"/>
        <v>10163.380000000001</v>
      </c>
      <c r="H351" s="60">
        <f>TRUNC(G351*BDIF,4)</f>
        <v>1182.001</v>
      </c>
      <c r="I351" s="60">
        <f>TRUNC(G351*(1+BDIF),2)</f>
        <v>11345.38</v>
      </c>
      <c r="J351" s="60">
        <f t="shared" si="72"/>
        <v>11345.38</v>
      </c>
    </row>
    <row r="352" spans="1:10" ht="19.149999999999999" customHeight="1">
      <c r="A352" s="70" t="s">
        <v>724</v>
      </c>
      <c r="B352" s="155" t="s">
        <v>725</v>
      </c>
      <c r="C352" s="156"/>
      <c r="D352" s="156"/>
      <c r="E352" s="156"/>
      <c r="F352" s="156"/>
      <c r="G352" s="156"/>
      <c r="H352" s="156"/>
      <c r="I352" s="157"/>
      <c r="J352" s="45">
        <f>SUM(J353:J358)</f>
        <v>62334.649999999994</v>
      </c>
    </row>
    <row r="353" spans="1:10" ht="19.149999999999999" customHeight="1">
      <c r="A353" s="76">
        <v>40603</v>
      </c>
      <c r="B353" s="61">
        <v>9051</v>
      </c>
      <c r="C353" s="48" t="s">
        <v>886</v>
      </c>
      <c r="D353" s="57" t="s">
        <v>136</v>
      </c>
      <c r="E353" s="58" t="s">
        <v>226</v>
      </c>
      <c r="F353" s="59">
        <v>2</v>
      </c>
      <c r="G353" s="59">
        <f t="shared" ref="G353:G358" si="73">VLOOKUP(B353,COMPNORMAL,2,FALSE)</f>
        <v>289.39</v>
      </c>
      <c r="H353" s="60">
        <f t="shared" ref="H353:H358" si="74">TRUNC(G353*BDI,4)</f>
        <v>64.418199999999999</v>
      </c>
      <c r="I353" s="60">
        <f t="shared" ref="I353:I358" si="75">TRUNC(G353*(1+BDI),2)</f>
        <v>353.8</v>
      </c>
      <c r="J353" s="60">
        <f t="shared" ref="J353:J358" si="76">ROUND(I353*F353,2)</f>
        <v>707.6</v>
      </c>
    </row>
    <row r="354" spans="1:10" ht="19.149999999999999" customHeight="1">
      <c r="A354" s="76">
        <v>40604</v>
      </c>
      <c r="B354" s="61">
        <v>96973</v>
      </c>
      <c r="C354" s="48" t="s">
        <v>887</v>
      </c>
      <c r="D354" s="57" t="s">
        <v>121</v>
      </c>
      <c r="E354" s="58" t="s">
        <v>125</v>
      </c>
      <c r="F354" s="59">
        <v>406.56</v>
      </c>
      <c r="G354" s="59">
        <f t="shared" si="73"/>
        <v>61.16</v>
      </c>
      <c r="H354" s="60">
        <f t="shared" si="74"/>
        <v>13.6142</v>
      </c>
      <c r="I354" s="60">
        <f t="shared" si="75"/>
        <v>74.77</v>
      </c>
      <c r="J354" s="60">
        <f t="shared" si="76"/>
        <v>30398.49</v>
      </c>
    </row>
    <row r="355" spans="1:10" ht="19.149999999999999" customHeight="1">
      <c r="A355" s="76">
        <v>40605</v>
      </c>
      <c r="B355" s="61">
        <v>96989</v>
      </c>
      <c r="C355" s="48" t="s">
        <v>888</v>
      </c>
      <c r="D355" s="57" t="s">
        <v>121</v>
      </c>
      <c r="E355" s="58" t="s">
        <v>118</v>
      </c>
      <c r="F355" s="59">
        <v>1</v>
      </c>
      <c r="G355" s="59">
        <f t="shared" si="73"/>
        <v>127.33</v>
      </c>
      <c r="H355" s="60">
        <f t="shared" si="74"/>
        <v>28.343599999999999</v>
      </c>
      <c r="I355" s="60">
        <f t="shared" si="75"/>
        <v>155.66999999999999</v>
      </c>
      <c r="J355" s="60">
        <f t="shared" si="76"/>
        <v>155.66999999999999</v>
      </c>
    </row>
    <row r="356" spans="1:10" ht="19.149999999999999" customHeight="1">
      <c r="A356" s="76">
        <v>40606</v>
      </c>
      <c r="B356" s="81">
        <v>1562</v>
      </c>
      <c r="C356" s="48" t="s">
        <v>889</v>
      </c>
      <c r="D356" s="57" t="s">
        <v>121</v>
      </c>
      <c r="E356" s="58" t="s">
        <v>118</v>
      </c>
      <c r="F356" s="59">
        <v>325</v>
      </c>
      <c r="G356" s="59">
        <f t="shared" si="73"/>
        <v>15.68</v>
      </c>
      <c r="H356" s="60">
        <f t="shared" si="74"/>
        <v>3.4903</v>
      </c>
      <c r="I356" s="60">
        <f t="shared" si="75"/>
        <v>19.170000000000002</v>
      </c>
      <c r="J356" s="60">
        <f t="shared" si="76"/>
        <v>6230.25</v>
      </c>
    </row>
    <row r="357" spans="1:10" ht="14.65" customHeight="1">
      <c r="A357" s="76">
        <v>40607</v>
      </c>
      <c r="B357" s="57" t="s">
        <v>529</v>
      </c>
      <c r="C357" s="56" t="s">
        <v>530</v>
      </c>
      <c r="D357" s="57" t="s">
        <v>136</v>
      </c>
      <c r="E357" s="58" t="s">
        <v>226</v>
      </c>
      <c r="F357" s="59">
        <v>702</v>
      </c>
      <c r="G357" s="59">
        <f t="shared" si="73"/>
        <v>8.84</v>
      </c>
      <c r="H357" s="60">
        <f t="shared" si="74"/>
        <v>1.9677</v>
      </c>
      <c r="I357" s="60">
        <f t="shared" si="75"/>
        <v>10.8</v>
      </c>
      <c r="J357" s="60">
        <f t="shared" si="76"/>
        <v>7581.6</v>
      </c>
    </row>
    <row r="358" spans="1:10" ht="19.149999999999999" customHeight="1">
      <c r="A358" s="76">
        <v>40608</v>
      </c>
      <c r="B358" s="57" t="s">
        <v>531</v>
      </c>
      <c r="C358" s="48" t="s">
        <v>890</v>
      </c>
      <c r="D358" s="57" t="s">
        <v>136</v>
      </c>
      <c r="E358" s="58" t="s">
        <v>226</v>
      </c>
      <c r="F358" s="59">
        <v>236</v>
      </c>
      <c r="G358" s="59">
        <f t="shared" si="73"/>
        <v>59.830000000000005</v>
      </c>
      <c r="H358" s="60">
        <f t="shared" si="74"/>
        <v>13.318099999999999</v>
      </c>
      <c r="I358" s="60">
        <f t="shared" si="75"/>
        <v>73.14</v>
      </c>
      <c r="J358" s="60">
        <f t="shared" si="76"/>
        <v>17261.04</v>
      </c>
    </row>
    <row r="359" spans="1:10" ht="19.149999999999999" customHeight="1">
      <c r="A359" s="70" t="s">
        <v>726</v>
      </c>
      <c r="B359" s="155" t="s">
        <v>727</v>
      </c>
      <c r="C359" s="156"/>
      <c r="D359" s="156"/>
      <c r="E359" s="156"/>
      <c r="F359" s="156"/>
      <c r="G359" s="156"/>
      <c r="H359" s="156"/>
      <c r="I359" s="157"/>
      <c r="J359" s="45">
        <f>SUM(J360:J382)</f>
        <v>122240.92</v>
      </c>
    </row>
    <row r="360" spans="1:10" ht="34.5" customHeight="1">
      <c r="A360" s="82">
        <v>40634</v>
      </c>
      <c r="B360" s="64">
        <v>102105</v>
      </c>
      <c r="C360" s="56" t="s">
        <v>532</v>
      </c>
      <c r="D360" s="68" t="s">
        <v>121</v>
      </c>
      <c r="E360" s="69" t="s">
        <v>118</v>
      </c>
      <c r="F360" s="62">
        <v>1</v>
      </c>
      <c r="G360" s="59">
        <f t="shared" ref="G360:G382" si="77">VLOOKUP(B360,COMPNORMAL,2,FALSE)</f>
        <v>12203.11</v>
      </c>
      <c r="H360" s="60">
        <f t="shared" ref="H360:H382" si="78">TRUNC(G360*BDI,4)</f>
        <v>2716.4122000000002</v>
      </c>
      <c r="I360" s="60">
        <f t="shared" ref="I360:I382" si="79">TRUNC(G360*(1+BDI),2)</f>
        <v>14919.52</v>
      </c>
      <c r="J360" s="60">
        <f t="shared" ref="J360:J382" si="80">ROUND(I360*F360,2)</f>
        <v>14919.52</v>
      </c>
    </row>
    <row r="361" spans="1:10" ht="19.149999999999999" customHeight="1">
      <c r="A361" s="76">
        <v>40635</v>
      </c>
      <c r="B361" s="61">
        <v>101553</v>
      </c>
      <c r="C361" s="48" t="s">
        <v>891</v>
      </c>
      <c r="D361" s="57" t="s">
        <v>121</v>
      </c>
      <c r="E361" s="58" t="s">
        <v>118</v>
      </c>
      <c r="F361" s="59">
        <v>3</v>
      </c>
      <c r="G361" s="59">
        <f t="shared" si="77"/>
        <v>11.39</v>
      </c>
      <c r="H361" s="60">
        <f t="shared" si="78"/>
        <v>2.5354000000000001</v>
      </c>
      <c r="I361" s="60">
        <f t="shared" si="79"/>
        <v>13.92</v>
      </c>
      <c r="J361" s="60">
        <f t="shared" si="80"/>
        <v>41.76</v>
      </c>
    </row>
    <row r="362" spans="1:10" ht="14.65" customHeight="1">
      <c r="A362" s="76">
        <v>40636</v>
      </c>
      <c r="B362" s="61">
        <v>3467</v>
      </c>
      <c r="C362" s="56" t="s">
        <v>533</v>
      </c>
      <c r="D362" s="57" t="s">
        <v>136</v>
      </c>
      <c r="E362" s="58" t="s">
        <v>226</v>
      </c>
      <c r="F362" s="59">
        <v>3</v>
      </c>
      <c r="G362" s="59">
        <f t="shared" si="77"/>
        <v>63.19</v>
      </c>
      <c r="H362" s="60">
        <f t="shared" si="78"/>
        <v>14.066000000000001</v>
      </c>
      <c r="I362" s="60">
        <f t="shared" si="79"/>
        <v>77.25</v>
      </c>
      <c r="J362" s="60">
        <f t="shared" si="80"/>
        <v>231.75</v>
      </c>
    </row>
    <row r="363" spans="1:10" ht="19.149999999999999" customHeight="1">
      <c r="A363" s="76">
        <v>40637</v>
      </c>
      <c r="B363" s="81">
        <v>402</v>
      </c>
      <c r="C363" s="48" t="s">
        <v>892</v>
      </c>
      <c r="D363" s="57" t="s">
        <v>121</v>
      </c>
      <c r="E363" s="58" t="s">
        <v>118</v>
      </c>
      <c r="F363" s="59">
        <v>3</v>
      </c>
      <c r="G363" s="59">
        <f t="shared" si="77"/>
        <v>10.74</v>
      </c>
      <c r="H363" s="60">
        <f t="shared" si="78"/>
        <v>2.3906999999999998</v>
      </c>
      <c r="I363" s="60">
        <f t="shared" si="79"/>
        <v>13.13</v>
      </c>
      <c r="J363" s="60">
        <f t="shared" si="80"/>
        <v>39.39</v>
      </c>
    </row>
    <row r="364" spans="1:10" ht="14.65" customHeight="1">
      <c r="A364" s="76">
        <v>40638</v>
      </c>
      <c r="B364" s="57" t="s">
        <v>534</v>
      </c>
      <c r="C364" s="56" t="s">
        <v>535</v>
      </c>
      <c r="D364" s="57" t="s">
        <v>136</v>
      </c>
      <c r="E364" s="58" t="s">
        <v>226</v>
      </c>
      <c r="F364" s="59">
        <v>3</v>
      </c>
      <c r="G364" s="59">
        <f t="shared" si="77"/>
        <v>21.09</v>
      </c>
      <c r="H364" s="60">
        <f t="shared" si="78"/>
        <v>4.6946000000000003</v>
      </c>
      <c r="I364" s="60">
        <f t="shared" si="79"/>
        <v>25.78</v>
      </c>
      <c r="J364" s="60">
        <f t="shared" si="80"/>
        <v>77.34</v>
      </c>
    </row>
    <row r="365" spans="1:10" ht="14.65" customHeight="1">
      <c r="A365" s="76">
        <v>40639</v>
      </c>
      <c r="B365" s="57" t="s">
        <v>536</v>
      </c>
      <c r="C365" s="56" t="s">
        <v>537</v>
      </c>
      <c r="D365" s="57" t="s">
        <v>136</v>
      </c>
      <c r="E365" s="58" t="s">
        <v>226</v>
      </c>
      <c r="F365" s="59">
        <v>2</v>
      </c>
      <c r="G365" s="59">
        <f t="shared" si="77"/>
        <v>171.95</v>
      </c>
      <c r="H365" s="60">
        <f t="shared" si="78"/>
        <v>38.276000000000003</v>
      </c>
      <c r="I365" s="60">
        <f t="shared" si="79"/>
        <v>210.22</v>
      </c>
      <c r="J365" s="60">
        <f t="shared" si="80"/>
        <v>420.44</v>
      </c>
    </row>
    <row r="366" spans="1:10" ht="19.149999999999999" customHeight="1">
      <c r="A366" s="76">
        <v>40640</v>
      </c>
      <c r="B366" s="61">
        <v>102110</v>
      </c>
      <c r="C366" s="48" t="s">
        <v>893</v>
      </c>
      <c r="D366" s="57" t="s">
        <v>121</v>
      </c>
      <c r="E366" s="58" t="s">
        <v>118</v>
      </c>
      <c r="F366" s="59">
        <v>2</v>
      </c>
      <c r="G366" s="59">
        <f t="shared" si="77"/>
        <v>138.73999999999998</v>
      </c>
      <c r="H366" s="60">
        <f t="shared" si="78"/>
        <v>30.883500000000002</v>
      </c>
      <c r="I366" s="60">
        <f t="shared" si="79"/>
        <v>169.62</v>
      </c>
      <c r="J366" s="60">
        <f t="shared" si="80"/>
        <v>339.24</v>
      </c>
    </row>
    <row r="367" spans="1:10" ht="14.65" customHeight="1">
      <c r="A367" s="76">
        <v>40641</v>
      </c>
      <c r="B367" s="61">
        <v>12876</v>
      </c>
      <c r="C367" s="56" t="s">
        <v>538</v>
      </c>
      <c r="D367" s="57" t="s">
        <v>136</v>
      </c>
      <c r="E367" s="58" t="s">
        <v>118</v>
      </c>
      <c r="F367" s="59">
        <v>3</v>
      </c>
      <c r="G367" s="59">
        <f t="shared" si="77"/>
        <v>269.75</v>
      </c>
      <c r="H367" s="60">
        <f t="shared" si="78"/>
        <v>60.046300000000002</v>
      </c>
      <c r="I367" s="60">
        <f t="shared" si="79"/>
        <v>329.79</v>
      </c>
      <c r="J367" s="60">
        <f t="shared" si="80"/>
        <v>989.37</v>
      </c>
    </row>
    <row r="368" spans="1:10" ht="34.5" customHeight="1">
      <c r="A368" s="82">
        <v>40642</v>
      </c>
      <c r="B368" s="64">
        <v>100612</v>
      </c>
      <c r="C368" s="48" t="s">
        <v>894</v>
      </c>
      <c r="D368" s="68" t="s">
        <v>121</v>
      </c>
      <c r="E368" s="69" t="s">
        <v>118</v>
      </c>
      <c r="F368" s="62">
        <v>1</v>
      </c>
      <c r="G368" s="59">
        <f t="shared" si="77"/>
        <v>893.84999999999991</v>
      </c>
      <c r="H368" s="60">
        <f t="shared" si="78"/>
        <v>198.971</v>
      </c>
      <c r="I368" s="60">
        <f t="shared" si="79"/>
        <v>1092.82</v>
      </c>
      <c r="J368" s="60">
        <f t="shared" si="80"/>
        <v>1092.82</v>
      </c>
    </row>
    <row r="369" spans="1:10" ht="19.149999999999999" customHeight="1">
      <c r="A369" s="77">
        <v>40486</v>
      </c>
      <c r="B369" s="57" t="s">
        <v>539</v>
      </c>
      <c r="C369" s="48" t="s">
        <v>895</v>
      </c>
      <c r="D369" s="57" t="s">
        <v>136</v>
      </c>
      <c r="E369" s="58" t="s">
        <v>226</v>
      </c>
      <c r="F369" s="59">
        <v>1</v>
      </c>
      <c r="G369" s="59">
        <f t="shared" si="77"/>
        <v>2039.8600000000004</v>
      </c>
      <c r="H369" s="60">
        <f t="shared" si="78"/>
        <v>454.07279999999997</v>
      </c>
      <c r="I369" s="60">
        <f t="shared" si="79"/>
        <v>2493.9299999999998</v>
      </c>
      <c r="J369" s="60">
        <f t="shared" si="80"/>
        <v>2493.9299999999998</v>
      </c>
    </row>
    <row r="370" spans="1:10" ht="19.149999999999999" customHeight="1">
      <c r="A370" s="77">
        <v>40851</v>
      </c>
      <c r="B370" s="61">
        <v>101538</v>
      </c>
      <c r="C370" s="48" t="s">
        <v>896</v>
      </c>
      <c r="D370" s="57" t="s">
        <v>121</v>
      </c>
      <c r="E370" s="58" t="s">
        <v>118</v>
      </c>
      <c r="F370" s="59">
        <v>1</v>
      </c>
      <c r="G370" s="59">
        <f t="shared" si="77"/>
        <v>32.769999999999996</v>
      </c>
      <c r="H370" s="60">
        <f t="shared" si="78"/>
        <v>7.2946</v>
      </c>
      <c r="I370" s="60">
        <f t="shared" si="79"/>
        <v>40.06</v>
      </c>
      <c r="J370" s="60">
        <f t="shared" si="80"/>
        <v>40.06</v>
      </c>
    </row>
    <row r="371" spans="1:10" ht="19.149999999999999" customHeight="1">
      <c r="A371" s="77">
        <v>41217</v>
      </c>
      <c r="B371" s="61">
        <v>101548</v>
      </c>
      <c r="C371" s="48" t="s">
        <v>897</v>
      </c>
      <c r="D371" s="57" t="s">
        <v>121</v>
      </c>
      <c r="E371" s="58" t="s">
        <v>118</v>
      </c>
      <c r="F371" s="59">
        <v>1</v>
      </c>
      <c r="G371" s="59">
        <f t="shared" si="77"/>
        <v>4.47</v>
      </c>
      <c r="H371" s="60">
        <f t="shared" si="78"/>
        <v>0.995</v>
      </c>
      <c r="I371" s="60">
        <f t="shared" si="79"/>
        <v>5.46</v>
      </c>
      <c r="J371" s="60">
        <f t="shared" si="80"/>
        <v>5.46</v>
      </c>
    </row>
    <row r="372" spans="1:10" ht="19.149999999999999" customHeight="1">
      <c r="A372" s="77">
        <v>41582</v>
      </c>
      <c r="B372" s="57" t="s">
        <v>540</v>
      </c>
      <c r="C372" s="48" t="s">
        <v>898</v>
      </c>
      <c r="D372" s="57" t="s">
        <v>136</v>
      </c>
      <c r="E372" s="58" t="s">
        <v>226</v>
      </c>
      <c r="F372" s="59">
        <v>5</v>
      </c>
      <c r="G372" s="59">
        <f t="shared" si="77"/>
        <v>53.91</v>
      </c>
      <c r="H372" s="60">
        <f t="shared" si="78"/>
        <v>12.000299999999999</v>
      </c>
      <c r="I372" s="60">
        <f t="shared" si="79"/>
        <v>65.91</v>
      </c>
      <c r="J372" s="60">
        <f t="shared" si="80"/>
        <v>329.55</v>
      </c>
    </row>
    <row r="373" spans="1:10" ht="19.149999999999999" customHeight="1">
      <c r="A373" s="77">
        <v>41947</v>
      </c>
      <c r="B373" s="61">
        <v>98111</v>
      </c>
      <c r="C373" s="48" t="s">
        <v>899</v>
      </c>
      <c r="D373" s="57" t="s">
        <v>121</v>
      </c>
      <c r="E373" s="58" t="s">
        <v>118</v>
      </c>
      <c r="F373" s="59">
        <v>5</v>
      </c>
      <c r="G373" s="59">
        <f t="shared" si="77"/>
        <v>17.32</v>
      </c>
      <c r="H373" s="60">
        <f t="shared" si="78"/>
        <v>3.8553999999999999</v>
      </c>
      <c r="I373" s="60">
        <f t="shared" si="79"/>
        <v>21.17</v>
      </c>
      <c r="J373" s="60">
        <f t="shared" si="80"/>
        <v>105.85</v>
      </c>
    </row>
    <row r="374" spans="1:10" ht="14.65" customHeight="1">
      <c r="A374" s="77">
        <v>42312</v>
      </c>
      <c r="B374" s="63">
        <v>78032</v>
      </c>
      <c r="C374" s="56" t="s">
        <v>541</v>
      </c>
      <c r="D374" s="57" t="s">
        <v>140</v>
      </c>
      <c r="E374" s="58" t="s">
        <v>118</v>
      </c>
      <c r="F374" s="59">
        <v>1</v>
      </c>
      <c r="G374" s="59">
        <f t="shared" si="77"/>
        <v>57.2</v>
      </c>
      <c r="H374" s="60">
        <f t="shared" si="78"/>
        <v>12.732699999999999</v>
      </c>
      <c r="I374" s="60">
        <f t="shared" si="79"/>
        <v>69.930000000000007</v>
      </c>
      <c r="J374" s="60">
        <f t="shared" si="80"/>
        <v>69.930000000000007</v>
      </c>
    </row>
    <row r="375" spans="1:10" ht="14.65" customHeight="1">
      <c r="A375" s="77">
        <v>42678</v>
      </c>
      <c r="B375" s="57" t="s">
        <v>542</v>
      </c>
      <c r="C375" s="56" t="s">
        <v>543</v>
      </c>
      <c r="D375" s="57" t="s">
        <v>136</v>
      </c>
      <c r="E375" s="58" t="s">
        <v>226</v>
      </c>
      <c r="F375" s="59">
        <v>5</v>
      </c>
      <c r="G375" s="59">
        <f t="shared" si="77"/>
        <v>3.52</v>
      </c>
      <c r="H375" s="60">
        <f t="shared" si="78"/>
        <v>0.78349999999999997</v>
      </c>
      <c r="I375" s="60">
        <f t="shared" si="79"/>
        <v>4.3</v>
      </c>
      <c r="J375" s="60">
        <f t="shared" si="80"/>
        <v>21.5</v>
      </c>
    </row>
    <row r="376" spans="1:10" ht="19.149999999999999" customHeight="1">
      <c r="A376" s="77">
        <v>43043</v>
      </c>
      <c r="B376" s="81">
        <v>43132</v>
      </c>
      <c r="C376" s="48" t="s">
        <v>900</v>
      </c>
      <c r="D376" s="57" t="s">
        <v>121</v>
      </c>
      <c r="E376" s="58" t="s">
        <v>177</v>
      </c>
      <c r="F376" s="59">
        <v>2</v>
      </c>
      <c r="G376" s="59">
        <f t="shared" si="77"/>
        <v>23.28</v>
      </c>
      <c r="H376" s="60">
        <f t="shared" si="78"/>
        <v>5.1821000000000002</v>
      </c>
      <c r="I376" s="60">
        <f t="shared" si="79"/>
        <v>28.46</v>
      </c>
      <c r="J376" s="60">
        <f t="shared" si="80"/>
        <v>56.92</v>
      </c>
    </row>
    <row r="377" spans="1:10" ht="14.65" customHeight="1">
      <c r="A377" s="77">
        <v>43408</v>
      </c>
      <c r="B377" s="61">
        <v>92336</v>
      </c>
      <c r="C377" s="56" t="s">
        <v>544</v>
      </c>
      <c r="D377" s="57" t="s">
        <v>121</v>
      </c>
      <c r="E377" s="58" t="s">
        <v>125</v>
      </c>
      <c r="F377" s="59">
        <v>8</v>
      </c>
      <c r="G377" s="59">
        <f t="shared" si="77"/>
        <v>149.87</v>
      </c>
      <c r="H377" s="60">
        <f t="shared" si="78"/>
        <v>33.360999999999997</v>
      </c>
      <c r="I377" s="60">
        <f t="shared" si="79"/>
        <v>183.23</v>
      </c>
      <c r="J377" s="60">
        <f t="shared" si="80"/>
        <v>1465.84</v>
      </c>
    </row>
    <row r="378" spans="1:10" ht="19.149999999999999" customHeight="1">
      <c r="A378" s="77">
        <v>43773</v>
      </c>
      <c r="B378" s="61">
        <v>2619</v>
      </c>
      <c r="C378" s="48" t="s">
        <v>901</v>
      </c>
      <c r="D378" s="57" t="s">
        <v>121</v>
      </c>
      <c r="E378" s="58" t="s">
        <v>118</v>
      </c>
      <c r="F378" s="59">
        <v>3</v>
      </c>
      <c r="G378" s="59">
        <f t="shared" si="77"/>
        <v>70.92</v>
      </c>
      <c r="H378" s="60">
        <f t="shared" si="78"/>
        <v>15.7867</v>
      </c>
      <c r="I378" s="60">
        <f t="shared" si="79"/>
        <v>86.7</v>
      </c>
      <c r="J378" s="60">
        <f t="shared" si="80"/>
        <v>260.10000000000002</v>
      </c>
    </row>
    <row r="379" spans="1:10" ht="14.65" customHeight="1">
      <c r="A379" s="77">
        <v>44139</v>
      </c>
      <c r="B379" s="57" t="s">
        <v>545</v>
      </c>
      <c r="C379" s="56" t="s">
        <v>546</v>
      </c>
      <c r="D379" s="57" t="s">
        <v>136</v>
      </c>
      <c r="E379" s="58" t="s">
        <v>547</v>
      </c>
      <c r="F379" s="59">
        <v>30</v>
      </c>
      <c r="G379" s="59">
        <f t="shared" si="77"/>
        <v>96.75</v>
      </c>
      <c r="H379" s="60">
        <f t="shared" si="78"/>
        <v>21.5365</v>
      </c>
      <c r="I379" s="60">
        <f t="shared" si="79"/>
        <v>118.28</v>
      </c>
      <c r="J379" s="60">
        <f t="shared" si="80"/>
        <v>3548.4</v>
      </c>
    </row>
    <row r="380" spans="1:10" ht="25.9" customHeight="1">
      <c r="A380" s="77">
        <v>44504</v>
      </c>
      <c r="B380" s="81">
        <v>39585</v>
      </c>
      <c r="C380" s="48" t="s">
        <v>902</v>
      </c>
      <c r="D380" s="57" t="s">
        <v>121</v>
      </c>
      <c r="E380" s="58" t="s">
        <v>118</v>
      </c>
      <c r="F380" s="62">
        <v>1</v>
      </c>
      <c r="G380" s="59">
        <f t="shared" si="77"/>
        <v>83623.360000000001</v>
      </c>
      <c r="H380" s="60">
        <f>TRUNC(G380*BDIF,4)</f>
        <v>9725.3966999999993</v>
      </c>
      <c r="I380" s="60">
        <f>TRUNC(G380*(1+BDIF),2)</f>
        <v>93348.75</v>
      </c>
      <c r="J380" s="60">
        <f t="shared" si="80"/>
        <v>93348.75</v>
      </c>
    </row>
    <row r="381" spans="1:10" ht="19.149999999999999" customHeight="1">
      <c r="A381" s="77">
        <v>44869</v>
      </c>
      <c r="B381" s="61">
        <v>88264</v>
      </c>
      <c r="C381" s="48" t="s">
        <v>903</v>
      </c>
      <c r="D381" s="57" t="s">
        <v>121</v>
      </c>
      <c r="E381" s="58" t="s">
        <v>147</v>
      </c>
      <c r="F381" s="59">
        <v>60</v>
      </c>
      <c r="G381" s="59">
        <f t="shared" si="77"/>
        <v>17.940000000000001</v>
      </c>
      <c r="H381" s="60">
        <f t="shared" si="78"/>
        <v>3.9933999999999998</v>
      </c>
      <c r="I381" s="60">
        <f t="shared" si="79"/>
        <v>21.93</v>
      </c>
      <c r="J381" s="60">
        <f t="shared" si="80"/>
        <v>1315.8</v>
      </c>
    </row>
    <row r="382" spans="1:10" ht="19.149999999999999" customHeight="1">
      <c r="A382" s="77">
        <v>45234</v>
      </c>
      <c r="B382" s="61">
        <v>88247</v>
      </c>
      <c r="C382" s="48" t="s">
        <v>904</v>
      </c>
      <c r="D382" s="57" t="s">
        <v>121</v>
      </c>
      <c r="E382" s="58" t="s">
        <v>147</v>
      </c>
      <c r="F382" s="59">
        <v>60</v>
      </c>
      <c r="G382" s="59">
        <f t="shared" si="77"/>
        <v>14.01</v>
      </c>
      <c r="H382" s="60">
        <f t="shared" si="78"/>
        <v>3.1185999999999998</v>
      </c>
      <c r="I382" s="60">
        <f t="shared" si="79"/>
        <v>17.12</v>
      </c>
      <c r="J382" s="60">
        <f t="shared" si="80"/>
        <v>1027.2</v>
      </c>
    </row>
    <row r="383" spans="1:10" ht="19.149999999999999" customHeight="1">
      <c r="A383" s="70" t="s">
        <v>728</v>
      </c>
      <c r="B383" s="155" t="s">
        <v>729</v>
      </c>
      <c r="C383" s="156"/>
      <c r="D383" s="156"/>
      <c r="E383" s="156"/>
      <c r="F383" s="156"/>
      <c r="G383" s="156"/>
      <c r="H383" s="156"/>
      <c r="I383" s="157"/>
      <c r="J383" s="45">
        <f>SUM(J384:J389)</f>
        <v>413904.77</v>
      </c>
    </row>
    <row r="384" spans="1:10" ht="17.25" customHeight="1">
      <c r="A384" s="76">
        <v>40664</v>
      </c>
      <c r="B384" s="57" t="s">
        <v>548</v>
      </c>
      <c r="C384" s="56" t="s">
        <v>549</v>
      </c>
      <c r="D384" s="57" t="s">
        <v>513</v>
      </c>
      <c r="E384" s="58" t="s">
        <v>378</v>
      </c>
      <c r="F384" s="59">
        <v>210</v>
      </c>
      <c r="G384" s="59">
        <f t="shared" ref="G384:G389" si="81">VLOOKUP(B384,COMPNORMAL,2,FALSE)</f>
        <v>1344.79</v>
      </c>
      <c r="H384" s="60">
        <f>TRUNC(G384*BDIF,4)</f>
        <v>156.399</v>
      </c>
      <c r="I384" s="60">
        <f>TRUNC(G384*(1+BDIF),2)</f>
        <v>1501.18</v>
      </c>
      <c r="J384" s="60">
        <f t="shared" ref="J384:J387" si="82">ROUND(I384*F384,2)</f>
        <v>315247.8</v>
      </c>
    </row>
    <row r="385" spans="1:10" ht="19.149999999999999" customHeight="1">
      <c r="A385" s="76">
        <v>40665</v>
      </c>
      <c r="B385" s="57" t="s">
        <v>550</v>
      </c>
      <c r="C385" s="48" t="s">
        <v>905</v>
      </c>
      <c r="D385" s="57" t="s">
        <v>513</v>
      </c>
      <c r="E385" s="58" t="s">
        <v>378</v>
      </c>
      <c r="F385" s="59">
        <v>1</v>
      </c>
      <c r="G385" s="59">
        <f t="shared" si="81"/>
        <v>14693.54</v>
      </c>
      <c r="H385" s="60">
        <f>TRUNC(G385*BDIF,4)</f>
        <v>1708.8587</v>
      </c>
      <c r="I385" s="60">
        <f>TRUNC(G385*(1+BDIF),2)</f>
        <v>16402.39</v>
      </c>
      <c r="J385" s="60">
        <f t="shared" si="82"/>
        <v>16402.39</v>
      </c>
    </row>
    <row r="386" spans="1:10" ht="19.149999999999999" customHeight="1">
      <c r="A386" s="76">
        <v>40666</v>
      </c>
      <c r="B386" s="57" t="s">
        <v>551</v>
      </c>
      <c r="C386" s="48" t="s">
        <v>906</v>
      </c>
      <c r="D386" s="57" t="s">
        <v>513</v>
      </c>
      <c r="E386" s="58" t="s">
        <v>378</v>
      </c>
      <c r="F386" s="59">
        <v>1</v>
      </c>
      <c r="G386" s="59">
        <f t="shared" si="81"/>
        <v>18658.759999999998</v>
      </c>
      <c r="H386" s="60">
        <f>TRUNC(G386*BDIF,4)</f>
        <v>2170.0137</v>
      </c>
      <c r="I386" s="60">
        <f>TRUNC(G386*(1+BDIF),2)</f>
        <v>20828.77</v>
      </c>
      <c r="J386" s="60">
        <f t="shared" si="82"/>
        <v>20828.77</v>
      </c>
    </row>
    <row r="387" spans="1:10" ht="19.149999999999999" customHeight="1">
      <c r="A387" s="76">
        <v>40667</v>
      </c>
      <c r="B387" s="57" t="s">
        <v>552</v>
      </c>
      <c r="C387" s="48" t="s">
        <v>907</v>
      </c>
      <c r="D387" s="57" t="s">
        <v>513</v>
      </c>
      <c r="E387" s="58" t="s">
        <v>378</v>
      </c>
      <c r="F387" s="59">
        <v>1</v>
      </c>
      <c r="G387" s="59">
        <f t="shared" si="81"/>
        <v>28749.08</v>
      </c>
      <c r="H387" s="60">
        <f>TRUNC(G387*BDIF,4)</f>
        <v>3343.518</v>
      </c>
      <c r="I387" s="60">
        <f>TRUNC(G387*(1+BDIF),2)</f>
        <v>32092.59</v>
      </c>
      <c r="J387" s="60">
        <f t="shared" si="82"/>
        <v>32092.59</v>
      </c>
    </row>
    <row r="388" spans="1:10" ht="25.9" customHeight="1">
      <c r="A388" s="76">
        <v>40668</v>
      </c>
      <c r="B388" s="61">
        <v>91931</v>
      </c>
      <c r="C388" s="56" t="s">
        <v>553</v>
      </c>
      <c r="D388" s="57" t="s">
        <v>121</v>
      </c>
      <c r="E388" s="58" t="s">
        <v>125</v>
      </c>
      <c r="F388" s="65">
        <v>1481</v>
      </c>
      <c r="G388" s="59">
        <f t="shared" si="81"/>
        <v>9.2799999999999994</v>
      </c>
      <c r="H388" s="60">
        <f t="shared" ref="H388:H389" si="83">TRUNC(G388*BDI,4)</f>
        <v>2.0657000000000001</v>
      </c>
      <c r="I388" s="60">
        <f t="shared" ref="I388:I389" si="84">TRUNC(G388*(1+BDI),2)</f>
        <v>11.34</v>
      </c>
      <c r="J388" s="60">
        <f t="shared" ref="J388:J389" si="85">ROUND(I388*F388,2)</f>
        <v>16794.54</v>
      </c>
    </row>
    <row r="389" spans="1:10" ht="19.149999999999999" customHeight="1">
      <c r="A389" s="76">
        <v>40669</v>
      </c>
      <c r="B389" s="57" t="s">
        <v>554</v>
      </c>
      <c r="C389" s="48" t="s">
        <v>908</v>
      </c>
      <c r="D389" s="57" t="s">
        <v>513</v>
      </c>
      <c r="E389" s="58" t="s">
        <v>118</v>
      </c>
      <c r="F389" s="59">
        <v>14</v>
      </c>
      <c r="G389" s="59">
        <f t="shared" si="81"/>
        <v>732.56000000000006</v>
      </c>
      <c r="H389" s="60">
        <f t="shared" si="83"/>
        <v>163.06780000000001</v>
      </c>
      <c r="I389" s="60">
        <f t="shared" si="84"/>
        <v>895.62</v>
      </c>
      <c r="J389" s="60">
        <f t="shared" si="85"/>
        <v>12538.68</v>
      </c>
    </row>
    <row r="390" spans="1:10" ht="19.149999999999999" customHeight="1">
      <c r="A390" s="70" t="s">
        <v>730</v>
      </c>
      <c r="B390" s="155" t="s">
        <v>731</v>
      </c>
      <c r="C390" s="156"/>
      <c r="D390" s="156"/>
      <c r="E390" s="156"/>
      <c r="F390" s="156"/>
      <c r="G390" s="156"/>
      <c r="H390" s="156"/>
      <c r="I390" s="157"/>
      <c r="J390" s="45">
        <f>SUM(J391:J401)</f>
        <v>6483</v>
      </c>
    </row>
    <row r="391" spans="1:10" ht="19.149999999999999" customHeight="1">
      <c r="A391" s="76">
        <v>40695</v>
      </c>
      <c r="B391" s="61">
        <v>97596</v>
      </c>
      <c r="C391" s="48" t="s">
        <v>909</v>
      </c>
      <c r="D391" s="57" t="s">
        <v>121</v>
      </c>
      <c r="E391" s="58" t="s">
        <v>118</v>
      </c>
      <c r="F391" s="59">
        <v>10</v>
      </c>
      <c r="G391" s="59">
        <f t="shared" ref="G391:G401" si="86">VLOOKUP(B391,COMPNORMAL,2,FALSE)</f>
        <v>43.910000000000004</v>
      </c>
      <c r="H391" s="60">
        <f t="shared" ref="H391:H401" si="87">TRUNC(G391*BDI,4)</f>
        <v>9.7743000000000002</v>
      </c>
      <c r="I391" s="60">
        <f t="shared" ref="I391:I401" si="88">TRUNC(G391*(1+BDI),2)</f>
        <v>53.68</v>
      </c>
      <c r="J391" s="60">
        <f t="shared" ref="J391:J401" si="89">ROUND(I391*F391,2)</f>
        <v>536.79999999999995</v>
      </c>
    </row>
    <row r="392" spans="1:10" ht="14.65" customHeight="1">
      <c r="A392" s="76">
        <v>40696</v>
      </c>
      <c r="B392" s="57" t="s">
        <v>555</v>
      </c>
      <c r="C392" s="56" t="s">
        <v>556</v>
      </c>
      <c r="D392" s="57" t="s">
        <v>136</v>
      </c>
      <c r="E392" s="58" t="s">
        <v>226</v>
      </c>
      <c r="F392" s="59">
        <v>1</v>
      </c>
      <c r="G392" s="59">
        <f t="shared" si="86"/>
        <v>220.35</v>
      </c>
      <c r="H392" s="60">
        <f t="shared" si="87"/>
        <v>49.049900000000001</v>
      </c>
      <c r="I392" s="60">
        <f t="shared" si="88"/>
        <v>269.39</v>
      </c>
      <c r="J392" s="60">
        <f t="shared" si="89"/>
        <v>269.39</v>
      </c>
    </row>
    <row r="393" spans="1:10" ht="14.65" customHeight="1">
      <c r="A393" s="76">
        <v>40697</v>
      </c>
      <c r="B393" s="57" t="s">
        <v>557</v>
      </c>
      <c r="C393" s="56" t="s">
        <v>558</v>
      </c>
      <c r="D393" s="57" t="s">
        <v>140</v>
      </c>
      <c r="E393" s="58" t="s">
        <v>118</v>
      </c>
      <c r="F393" s="59">
        <v>1</v>
      </c>
      <c r="G393" s="59">
        <f t="shared" si="86"/>
        <v>1220.18</v>
      </c>
      <c r="H393" s="60">
        <f t="shared" si="87"/>
        <v>271.61200000000002</v>
      </c>
      <c r="I393" s="60">
        <f t="shared" si="88"/>
        <v>1491.79</v>
      </c>
      <c r="J393" s="60">
        <f t="shared" si="89"/>
        <v>1491.79</v>
      </c>
    </row>
    <row r="394" spans="1:10" ht="19.149999999999999" customHeight="1">
      <c r="A394" s="76">
        <v>40698</v>
      </c>
      <c r="B394" s="61">
        <v>98297</v>
      </c>
      <c r="C394" s="48" t="s">
        <v>885</v>
      </c>
      <c r="D394" s="57" t="s">
        <v>121</v>
      </c>
      <c r="E394" s="58" t="s">
        <v>125</v>
      </c>
      <c r="F394" s="59">
        <v>128</v>
      </c>
      <c r="G394" s="59">
        <f t="shared" si="86"/>
        <v>2.8800000000000003</v>
      </c>
      <c r="H394" s="60">
        <f t="shared" si="87"/>
        <v>0.64100000000000001</v>
      </c>
      <c r="I394" s="60">
        <f t="shared" si="88"/>
        <v>3.52</v>
      </c>
      <c r="J394" s="60">
        <f t="shared" si="89"/>
        <v>450.56</v>
      </c>
    </row>
    <row r="395" spans="1:10" ht="14.65" customHeight="1">
      <c r="A395" s="76">
        <v>40699</v>
      </c>
      <c r="B395" s="57" t="s">
        <v>559</v>
      </c>
      <c r="C395" s="56" t="s">
        <v>560</v>
      </c>
      <c r="D395" s="57" t="s">
        <v>136</v>
      </c>
      <c r="E395" s="58" t="s">
        <v>226</v>
      </c>
      <c r="F395" s="59">
        <v>4</v>
      </c>
      <c r="G395" s="59">
        <f t="shared" si="86"/>
        <v>238.41000000000003</v>
      </c>
      <c r="H395" s="60">
        <f t="shared" si="87"/>
        <v>53.07</v>
      </c>
      <c r="I395" s="60">
        <f t="shared" si="88"/>
        <v>291.48</v>
      </c>
      <c r="J395" s="60">
        <f t="shared" si="89"/>
        <v>1165.92</v>
      </c>
    </row>
    <row r="396" spans="1:10" ht="14.65" customHeight="1">
      <c r="A396" s="76">
        <v>40700</v>
      </c>
      <c r="B396" s="57" t="s">
        <v>389</v>
      </c>
      <c r="C396" s="56" t="s">
        <v>390</v>
      </c>
      <c r="D396" s="57" t="s">
        <v>136</v>
      </c>
      <c r="E396" s="58" t="s">
        <v>187</v>
      </c>
      <c r="F396" s="59">
        <v>104.09</v>
      </c>
      <c r="G396" s="59">
        <f t="shared" si="86"/>
        <v>9.2199999999999989</v>
      </c>
      <c r="H396" s="60">
        <f t="shared" si="87"/>
        <v>2.0522999999999998</v>
      </c>
      <c r="I396" s="60">
        <f t="shared" si="88"/>
        <v>11.27</v>
      </c>
      <c r="J396" s="60">
        <f t="shared" si="89"/>
        <v>1173.0899999999999</v>
      </c>
    </row>
    <row r="397" spans="1:10" ht="14.65" customHeight="1">
      <c r="A397" s="76">
        <v>40701</v>
      </c>
      <c r="B397" s="57" t="s">
        <v>403</v>
      </c>
      <c r="C397" s="56" t="s">
        <v>404</v>
      </c>
      <c r="D397" s="57" t="s">
        <v>136</v>
      </c>
      <c r="E397" s="58" t="s">
        <v>187</v>
      </c>
      <c r="F397" s="59">
        <v>26.4</v>
      </c>
      <c r="G397" s="59">
        <f t="shared" si="86"/>
        <v>7.68</v>
      </c>
      <c r="H397" s="60">
        <f t="shared" si="87"/>
        <v>1.7095</v>
      </c>
      <c r="I397" s="60">
        <f t="shared" si="88"/>
        <v>9.3800000000000008</v>
      </c>
      <c r="J397" s="60">
        <f t="shared" si="89"/>
        <v>247.63</v>
      </c>
    </row>
    <row r="398" spans="1:10" ht="25.9" customHeight="1">
      <c r="A398" s="76">
        <v>40702</v>
      </c>
      <c r="B398" s="61">
        <v>95817</v>
      </c>
      <c r="C398" s="56" t="s">
        <v>427</v>
      </c>
      <c r="D398" s="57" t="s">
        <v>121</v>
      </c>
      <c r="E398" s="58" t="s">
        <v>118</v>
      </c>
      <c r="F398" s="62">
        <v>22</v>
      </c>
      <c r="G398" s="59">
        <f t="shared" si="86"/>
        <v>26.08</v>
      </c>
      <c r="H398" s="60">
        <f t="shared" si="87"/>
        <v>5.8053999999999997</v>
      </c>
      <c r="I398" s="60">
        <f t="shared" si="88"/>
        <v>31.88</v>
      </c>
      <c r="J398" s="60">
        <f t="shared" si="89"/>
        <v>701.36</v>
      </c>
    </row>
    <row r="399" spans="1:10" ht="17.25" customHeight="1">
      <c r="A399" s="76">
        <v>40703</v>
      </c>
      <c r="B399" s="57" t="s">
        <v>561</v>
      </c>
      <c r="C399" s="56" t="s">
        <v>562</v>
      </c>
      <c r="D399" s="57" t="s">
        <v>140</v>
      </c>
      <c r="E399" s="58" t="s">
        <v>118</v>
      </c>
      <c r="F399" s="59">
        <v>1</v>
      </c>
      <c r="G399" s="59">
        <f t="shared" si="86"/>
        <v>318.63</v>
      </c>
      <c r="H399" s="60">
        <f t="shared" si="87"/>
        <v>70.927000000000007</v>
      </c>
      <c r="I399" s="60">
        <f t="shared" si="88"/>
        <v>389.55</v>
      </c>
      <c r="J399" s="60">
        <f t="shared" si="89"/>
        <v>389.55</v>
      </c>
    </row>
    <row r="400" spans="1:10" ht="14.65" customHeight="1">
      <c r="A400" s="77">
        <v>40488</v>
      </c>
      <c r="B400" s="61">
        <v>91887</v>
      </c>
      <c r="C400" s="56" t="s">
        <v>563</v>
      </c>
      <c r="D400" s="57" t="s">
        <v>121</v>
      </c>
      <c r="E400" s="58" t="s">
        <v>118</v>
      </c>
      <c r="F400" s="59">
        <v>5</v>
      </c>
      <c r="G400" s="59">
        <f t="shared" si="86"/>
        <v>6.34</v>
      </c>
      <c r="H400" s="60">
        <f t="shared" si="87"/>
        <v>1.4112</v>
      </c>
      <c r="I400" s="60">
        <f t="shared" si="88"/>
        <v>7.75</v>
      </c>
      <c r="J400" s="60">
        <f t="shared" si="89"/>
        <v>38.75</v>
      </c>
    </row>
    <row r="401" spans="1:10" ht="25.9" customHeight="1">
      <c r="A401" s="77">
        <v>40853</v>
      </c>
      <c r="B401" s="61">
        <v>91890</v>
      </c>
      <c r="C401" s="48" t="s">
        <v>812</v>
      </c>
      <c r="D401" s="57" t="s">
        <v>121</v>
      </c>
      <c r="E401" s="58" t="s">
        <v>118</v>
      </c>
      <c r="F401" s="62">
        <v>2</v>
      </c>
      <c r="G401" s="59">
        <f t="shared" si="86"/>
        <v>7.4300000000000006</v>
      </c>
      <c r="H401" s="60">
        <f t="shared" si="87"/>
        <v>1.6538999999999999</v>
      </c>
      <c r="I401" s="60">
        <f t="shared" si="88"/>
        <v>9.08</v>
      </c>
      <c r="J401" s="60">
        <f t="shared" si="89"/>
        <v>18.16</v>
      </c>
    </row>
    <row r="402" spans="1:10" ht="19.149999999999999" customHeight="1">
      <c r="A402" s="70" t="s">
        <v>732</v>
      </c>
      <c r="B402" s="155" t="s">
        <v>733</v>
      </c>
      <c r="C402" s="156"/>
      <c r="D402" s="156"/>
      <c r="E402" s="156"/>
      <c r="F402" s="156"/>
      <c r="G402" s="156"/>
      <c r="H402" s="156"/>
      <c r="I402" s="157"/>
      <c r="J402" s="45">
        <f>SUM(J403:J409)</f>
        <v>4531.25</v>
      </c>
    </row>
    <row r="403" spans="1:10" ht="19.149999999999999" customHeight="1">
      <c r="A403" s="76">
        <v>40725</v>
      </c>
      <c r="B403" s="81">
        <v>38084</v>
      </c>
      <c r="C403" s="48" t="s">
        <v>910</v>
      </c>
      <c r="D403" s="57" t="s">
        <v>121</v>
      </c>
      <c r="E403" s="58" t="s">
        <v>118</v>
      </c>
      <c r="F403" s="59">
        <v>9</v>
      </c>
      <c r="G403" s="59">
        <f t="shared" ref="G403:G409" si="90">VLOOKUP(B403,COMPNORMAL,2,FALSE)</f>
        <v>35.72</v>
      </c>
      <c r="H403" s="60">
        <f t="shared" ref="H403:H409" si="91">TRUNC(G403*BDI,4)</f>
        <v>7.9512</v>
      </c>
      <c r="I403" s="60">
        <f t="shared" ref="I403:I409" si="92">TRUNC(G403*(1+BDI),2)</f>
        <v>43.67</v>
      </c>
      <c r="J403" s="60">
        <f t="shared" ref="J403:J409" si="93">ROUND(I403*F403,2)</f>
        <v>393.03</v>
      </c>
    </row>
    <row r="404" spans="1:10" ht="14.65" customHeight="1">
      <c r="A404" s="76">
        <v>40726</v>
      </c>
      <c r="B404" s="63">
        <v>68600</v>
      </c>
      <c r="C404" s="56" t="s">
        <v>564</v>
      </c>
      <c r="D404" s="57" t="s">
        <v>140</v>
      </c>
      <c r="E404" s="58" t="s">
        <v>118</v>
      </c>
      <c r="F404" s="59">
        <v>1</v>
      </c>
      <c r="G404" s="59">
        <f t="shared" si="90"/>
        <v>1342.26</v>
      </c>
      <c r="H404" s="60">
        <f t="shared" si="91"/>
        <v>298.78699999999998</v>
      </c>
      <c r="I404" s="60">
        <f t="shared" si="92"/>
        <v>1641.04</v>
      </c>
      <c r="J404" s="60">
        <f t="shared" si="93"/>
        <v>1641.04</v>
      </c>
    </row>
    <row r="405" spans="1:10" ht="14.65" customHeight="1">
      <c r="A405" s="76">
        <v>40727</v>
      </c>
      <c r="B405" s="61">
        <v>9298</v>
      </c>
      <c r="C405" s="56" t="s">
        <v>565</v>
      </c>
      <c r="D405" s="57" t="s">
        <v>136</v>
      </c>
      <c r="E405" s="58" t="s">
        <v>187</v>
      </c>
      <c r="F405" s="59">
        <v>204.08</v>
      </c>
      <c r="G405" s="59">
        <f t="shared" si="90"/>
        <v>4.63</v>
      </c>
      <c r="H405" s="60">
        <f t="shared" si="91"/>
        <v>1.0306</v>
      </c>
      <c r="I405" s="60">
        <f t="shared" si="92"/>
        <v>5.66</v>
      </c>
      <c r="J405" s="60">
        <f t="shared" si="93"/>
        <v>1155.0899999999999</v>
      </c>
    </row>
    <row r="406" spans="1:10" ht="14.65" customHeight="1">
      <c r="A406" s="76">
        <v>40728</v>
      </c>
      <c r="B406" s="57" t="s">
        <v>465</v>
      </c>
      <c r="C406" s="56" t="s">
        <v>466</v>
      </c>
      <c r="D406" s="57" t="s">
        <v>136</v>
      </c>
      <c r="E406" s="58" t="s">
        <v>226</v>
      </c>
      <c r="F406" s="59">
        <v>4</v>
      </c>
      <c r="G406" s="59">
        <f t="shared" si="90"/>
        <v>60.589999999999996</v>
      </c>
      <c r="H406" s="60">
        <f t="shared" si="91"/>
        <v>13.487299999999999</v>
      </c>
      <c r="I406" s="60">
        <f t="shared" si="92"/>
        <v>74.069999999999993</v>
      </c>
      <c r="J406" s="60">
        <f t="shared" si="93"/>
        <v>296.27999999999997</v>
      </c>
    </row>
    <row r="407" spans="1:10" ht="25.9" customHeight="1">
      <c r="A407" s="76">
        <v>40729</v>
      </c>
      <c r="B407" s="61">
        <v>95816</v>
      </c>
      <c r="C407" s="56" t="s">
        <v>566</v>
      </c>
      <c r="D407" s="57" t="s">
        <v>121</v>
      </c>
      <c r="E407" s="58" t="s">
        <v>118</v>
      </c>
      <c r="F407" s="62">
        <v>8</v>
      </c>
      <c r="G407" s="59">
        <f t="shared" si="90"/>
        <v>25.65</v>
      </c>
      <c r="H407" s="60">
        <f t="shared" si="91"/>
        <v>5.7096</v>
      </c>
      <c r="I407" s="60">
        <f t="shared" si="92"/>
        <v>31.35</v>
      </c>
      <c r="J407" s="60">
        <f t="shared" si="93"/>
        <v>250.8</v>
      </c>
    </row>
    <row r="408" spans="1:10" ht="25.9" customHeight="1">
      <c r="A408" s="76">
        <v>40730</v>
      </c>
      <c r="B408" s="61">
        <v>91846</v>
      </c>
      <c r="C408" s="48" t="s">
        <v>871</v>
      </c>
      <c r="D408" s="57" t="s">
        <v>121</v>
      </c>
      <c r="E408" s="58" t="s">
        <v>125</v>
      </c>
      <c r="F408" s="62">
        <v>35</v>
      </c>
      <c r="G408" s="59">
        <f t="shared" si="90"/>
        <v>6.41</v>
      </c>
      <c r="H408" s="60">
        <f t="shared" si="91"/>
        <v>1.4268000000000001</v>
      </c>
      <c r="I408" s="60">
        <f t="shared" si="92"/>
        <v>7.83</v>
      </c>
      <c r="J408" s="60">
        <f t="shared" si="93"/>
        <v>274.05</v>
      </c>
    </row>
    <row r="409" spans="1:10" ht="25.9" customHeight="1">
      <c r="A409" s="76">
        <v>40731</v>
      </c>
      <c r="B409" s="61">
        <v>91862</v>
      </c>
      <c r="C409" s="48" t="s">
        <v>911</v>
      </c>
      <c r="D409" s="57" t="s">
        <v>121</v>
      </c>
      <c r="E409" s="58" t="s">
        <v>125</v>
      </c>
      <c r="F409" s="62">
        <v>64</v>
      </c>
      <c r="G409" s="59">
        <f t="shared" si="90"/>
        <v>6.66</v>
      </c>
      <c r="H409" s="60">
        <f t="shared" si="91"/>
        <v>1.4824999999999999</v>
      </c>
      <c r="I409" s="60">
        <f t="shared" si="92"/>
        <v>8.14</v>
      </c>
      <c r="J409" s="60">
        <f t="shared" si="93"/>
        <v>520.96</v>
      </c>
    </row>
    <row r="410" spans="1:10" ht="18" customHeight="1">
      <c r="A410" s="55">
        <v>12</v>
      </c>
      <c r="B410" s="155" t="s">
        <v>734</v>
      </c>
      <c r="C410" s="156"/>
      <c r="D410" s="156"/>
      <c r="E410" s="156"/>
      <c r="F410" s="156"/>
      <c r="G410" s="156"/>
      <c r="H410" s="156"/>
      <c r="I410" s="157"/>
      <c r="J410" s="45">
        <f>J411+J427+J437</f>
        <v>536694.51</v>
      </c>
    </row>
    <row r="411" spans="1:10" ht="19.149999999999999" customHeight="1">
      <c r="A411" s="70" t="s">
        <v>735</v>
      </c>
      <c r="B411" s="155" t="s">
        <v>736</v>
      </c>
      <c r="C411" s="156"/>
      <c r="D411" s="156"/>
      <c r="E411" s="156"/>
      <c r="F411" s="156"/>
      <c r="G411" s="156"/>
      <c r="H411" s="156"/>
      <c r="I411" s="157"/>
      <c r="J411" s="45">
        <f>SUM(J412:J426)</f>
        <v>298359.5</v>
      </c>
    </row>
    <row r="412" spans="1:10" ht="19.149999999999999" customHeight="1">
      <c r="A412" s="76">
        <v>40909</v>
      </c>
      <c r="B412" s="61">
        <v>95241</v>
      </c>
      <c r="C412" s="48" t="s">
        <v>912</v>
      </c>
      <c r="D412" s="57" t="s">
        <v>121</v>
      </c>
      <c r="E412" s="58" t="s">
        <v>122</v>
      </c>
      <c r="F412" s="59">
        <v>818.1</v>
      </c>
      <c r="G412" s="59">
        <f t="shared" ref="G412:G426" si="94">VLOOKUP(B412,COMPNORMAL,2,FALSE)</f>
        <v>19.55</v>
      </c>
      <c r="H412" s="60">
        <f t="shared" ref="H412:H426" si="95">TRUNC(G412*BDI,4)</f>
        <v>4.3517999999999999</v>
      </c>
      <c r="I412" s="60">
        <f t="shared" ref="I412:I426" si="96">TRUNC(G412*(1+BDI),2)</f>
        <v>23.9</v>
      </c>
      <c r="J412" s="60">
        <f t="shared" ref="J412:J426" si="97">ROUND(I412*F412,2)</f>
        <v>19552.59</v>
      </c>
    </row>
    <row r="413" spans="1:10" ht="14.65" customHeight="1">
      <c r="A413" s="76">
        <v>40910</v>
      </c>
      <c r="B413" s="61">
        <v>101745</v>
      </c>
      <c r="C413" s="56" t="s">
        <v>567</v>
      </c>
      <c r="D413" s="57" t="s">
        <v>121</v>
      </c>
      <c r="E413" s="58" t="s">
        <v>122</v>
      </c>
      <c r="F413" s="59">
        <v>76.95</v>
      </c>
      <c r="G413" s="59">
        <f t="shared" si="94"/>
        <v>149.19</v>
      </c>
      <c r="H413" s="60">
        <f t="shared" si="95"/>
        <v>33.209600000000002</v>
      </c>
      <c r="I413" s="60">
        <f t="shared" si="96"/>
        <v>182.39</v>
      </c>
      <c r="J413" s="60">
        <f t="shared" si="97"/>
        <v>14034.91</v>
      </c>
    </row>
    <row r="414" spans="1:10" ht="19.149999999999999" customHeight="1">
      <c r="A414" s="76">
        <v>40911</v>
      </c>
      <c r="B414" s="57" t="s">
        <v>568</v>
      </c>
      <c r="C414" s="48" t="s">
        <v>913</v>
      </c>
      <c r="D414" s="57" t="s">
        <v>136</v>
      </c>
      <c r="E414" s="58" t="s">
        <v>137</v>
      </c>
      <c r="F414" s="59">
        <v>690.93</v>
      </c>
      <c r="G414" s="59">
        <f t="shared" si="94"/>
        <v>101.86</v>
      </c>
      <c r="H414" s="60">
        <f t="shared" si="95"/>
        <v>22.673999999999999</v>
      </c>
      <c r="I414" s="60">
        <f t="shared" si="96"/>
        <v>124.53</v>
      </c>
      <c r="J414" s="60">
        <f t="shared" si="97"/>
        <v>86041.51</v>
      </c>
    </row>
    <row r="415" spans="1:10" ht="14.65" customHeight="1">
      <c r="A415" s="76">
        <v>40912</v>
      </c>
      <c r="B415" s="57" t="s">
        <v>2503</v>
      </c>
      <c r="C415" s="56" t="s">
        <v>569</v>
      </c>
      <c r="D415" s="57" t="s">
        <v>513</v>
      </c>
      <c r="E415" s="58" t="s">
        <v>137</v>
      </c>
      <c r="F415" s="59">
        <v>41.04</v>
      </c>
      <c r="G415" s="59">
        <f t="shared" si="94"/>
        <v>166.27</v>
      </c>
      <c r="H415" s="60">
        <f t="shared" si="95"/>
        <v>37.011699999999998</v>
      </c>
      <c r="I415" s="60">
        <f t="shared" si="96"/>
        <v>203.28</v>
      </c>
      <c r="J415" s="60">
        <f t="shared" si="97"/>
        <v>8342.61</v>
      </c>
    </row>
    <row r="416" spans="1:10" ht="17.25" customHeight="1">
      <c r="A416" s="76">
        <v>40913</v>
      </c>
      <c r="B416" s="61">
        <v>171887</v>
      </c>
      <c r="C416" s="56" t="s">
        <v>570</v>
      </c>
      <c r="D416" s="57" t="s">
        <v>140</v>
      </c>
      <c r="E416" s="58" t="s">
        <v>155</v>
      </c>
      <c r="F416" s="59">
        <v>154.99</v>
      </c>
      <c r="G416" s="59">
        <f t="shared" si="94"/>
        <v>50.04</v>
      </c>
      <c r="H416" s="60">
        <f t="shared" si="95"/>
        <v>11.1389</v>
      </c>
      <c r="I416" s="60">
        <f t="shared" si="96"/>
        <v>61.17</v>
      </c>
      <c r="J416" s="60">
        <f t="shared" si="97"/>
        <v>9480.74</v>
      </c>
    </row>
    <row r="417" spans="1:10" ht="25.9" customHeight="1">
      <c r="A417" s="76">
        <v>40914</v>
      </c>
      <c r="B417" s="61">
        <v>92398</v>
      </c>
      <c r="C417" s="48" t="s">
        <v>914</v>
      </c>
      <c r="D417" s="57" t="s">
        <v>121</v>
      </c>
      <c r="E417" s="58" t="s">
        <v>122</v>
      </c>
      <c r="F417" s="65">
        <v>1480.3</v>
      </c>
      <c r="G417" s="59">
        <f t="shared" si="94"/>
        <v>51.439999999999991</v>
      </c>
      <c r="H417" s="60">
        <f t="shared" si="95"/>
        <v>11.4505</v>
      </c>
      <c r="I417" s="60">
        <f t="shared" si="96"/>
        <v>62.89</v>
      </c>
      <c r="J417" s="60">
        <f t="shared" si="97"/>
        <v>93096.07</v>
      </c>
    </row>
    <row r="418" spans="1:10" ht="25.9" customHeight="1">
      <c r="A418" s="76">
        <v>40915</v>
      </c>
      <c r="B418" s="57" t="s">
        <v>571</v>
      </c>
      <c r="C418" s="48" t="s">
        <v>915</v>
      </c>
      <c r="D418" s="57" t="s">
        <v>136</v>
      </c>
      <c r="E418" s="58" t="s">
        <v>137</v>
      </c>
      <c r="F418" s="62">
        <v>61.22</v>
      </c>
      <c r="G418" s="59">
        <f t="shared" si="94"/>
        <v>11.06</v>
      </c>
      <c r="H418" s="60">
        <f t="shared" si="95"/>
        <v>2.4619</v>
      </c>
      <c r="I418" s="60">
        <f t="shared" si="96"/>
        <v>13.52</v>
      </c>
      <c r="J418" s="60">
        <f t="shared" si="97"/>
        <v>827.69</v>
      </c>
    </row>
    <row r="419" spans="1:10" ht="14.65" customHeight="1">
      <c r="A419" s="76">
        <v>40916</v>
      </c>
      <c r="B419" s="61">
        <v>180028</v>
      </c>
      <c r="C419" s="56" t="s">
        <v>572</v>
      </c>
      <c r="D419" s="57" t="s">
        <v>140</v>
      </c>
      <c r="E419" s="58" t="s">
        <v>122</v>
      </c>
      <c r="F419" s="59">
        <v>47.24</v>
      </c>
      <c r="G419" s="59">
        <f t="shared" si="94"/>
        <v>13.190000000000001</v>
      </c>
      <c r="H419" s="60">
        <f t="shared" si="95"/>
        <v>2.9359999999999999</v>
      </c>
      <c r="I419" s="60">
        <f t="shared" si="96"/>
        <v>16.12</v>
      </c>
      <c r="J419" s="60">
        <f t="shared" si="97"/>
        <v>761.51</v>
      </c>
    </row>
    <row r="420" spans="1:10" ht="14.65" customHeight="1">
      <c r="A420" s="76">
        <v>40917</v>
      </c>
      <c r="B420" s="57" t="s">
        <v>685</v>
      </c>
      <c r="C420" s="56" t="s">
        <v>573</v>
      </c>
      <c r="D420" s="57" t="s">
        <v>513</v>
      </c>
      <c r="E420" s="58" t="s">
        <v>125</v>
      </c>
      <c r="F420" s="59">
        <v>682.88</v>
      </c>
      <c r="G420" s="59">
        <f t="shared" si="94"/>
        <v>24.35</v>
      </c>
      <c r="H420" s="60">
        <f t="shared" si="95"/>
        <v>5.4203000000000001</v>
      </c>
      <c r="I420" s="60">
        <f t="shared" si="96"/>
        <v>29.77</v>
      </c>
      <c r="J420" s="60">
        <f t="shared" si="97"/>
        <v>20329.34</v>
      </c>
    </row>
    <row r="421" spans="1:10" ht="14.65" customHeight="1">
      <c r="A421" s="77">
        <v>40513</v>
      </c>
      <c r="B421" s="57" t="s">
        <v>2502</v>
      </c>
      <c r="C421" s="56" t="s">
        <v>574</v>
      </c>
      <c r="D421" s="57" t="s">
        <v>513</v>
      </c>
      <c r="E421" s="58" t="s">
        <v>125</v>
      </c>
      <c r="F421" s="59">
        <v>10.9</v>
      </c>
      <c r="G421" s="59">
        <f t="shared" si="94"/>
        <v>15.92</v>
      </c>
      <c r="H421" s="60">
        <f t="shared" si="95"/>
        <v>3.5436999999999999</v>
      </c>
      <c r="I421" s="60">
        <f t="shared" si="96"/>
        <v>19.46</v>
      </c>
      <c r="J421" s="60">
        <f t="shared" si="97"/>
        <v>212.11</v>
      </c>
    </row>
    <row r="422" spans="1:10" ht="14.65" customHeight="1">
      <c r="A422" s="77">
        <v>40878</v>
      </c>
      <c r="B422" s="61">
        <v>170104</v>
      </c>
      <c r="C422" s="56" t="s">
        <v>575</v>
      </c>
      <c r="D422" s="57" t="s">
        <v>140</v>
      </c>
      <c r="E422" s="58" t="s">
        <v>122</v>
      </c>
      <c r="F422" s="59">
        <v>10.16</v>
      </c>
      <c r="G422" s="59">
        <f t="shared" si="94"/>
        <v>450.16</v>
      </c>
      <c r="H422" s="60">
        <f t="shared" si="95"/>
        <v>100.2056</v>
      </c>
      <c r="I422" s="60">
        <f t="shared" si="96"/>
        <v>550.36</v>
      </c>
      <c r="J422" s="60">
        <f t="shared" si="97"/>
        <v>5591.66</v>
      </c>
    </row>
    <row r="423" spans="1:10" ht="14.65" customHeight="1">
      <c r="A423" s="77">
        <v>41244</v>
      </c>
      <c r="B423" s="61">
        <v>130310</v>
      </c>
      <c r="C423" s="56" t="s">
        <v>576</v>
      </c>
      <c r="D423" s="57" t="s">
        <v>140</v>
      </c>
      <c r="E423" s="58" t="s">
        <v>125</v>
      </c>
      <c r="F423" s="59">
        <v>10.9</v>
      </c>
      <c r="G423" s="59">
        <f t="shared" si="94"/>
        <v>27.009999999999998</v>
      </c>
      <c r="H423" s="60">
        <f t="shared" si="95"/>
        <v>6.0124000000000004</v>
      </c>
      <c r="I423" s="60">
        <f t="shared" si="96"/>
        <v>33.020000000000003</v>
      </c>
      <c r="J423" s="60">
        <f t="shared" si="97"/>
        <v>359.92</v>
      </c>
    </row>
    <row r="424" spans="1:10" ht="14.65" customHeight="1">
      <c r="A424" s="77">
        <v>41609</v>
      </c>
      <c r="B424" s="57" t="s">
        <v>577</v>
      </c>
      <c r="C424" s="56" t="s">
        <v>578</v>
      </c>
      <c r="D424" s="57" t="s">
        <v>136</v>
      </c>
      <c r="E424" s="58" t="s">
        <v>137</v>
      </c>
      <c r="F424" s="59">
        <v>20.69</v>
      </c>
      <c r="G424" s="59">
        <f t="shared" si="94"/>
        <v>31.98</v>
      </c>
      <c r="H424" s="60">
        <f t="shared" si="95"/>
        <v>7.1186999999999996</v>
      </c>
      <c r="I424" s="60">
        <f t="shared" si="96"/>
        <v>39.090000000000003</v>
      </c>
      <c r="J424" s="60">
        <f t="shared" si="97"/>
        <v>808.77</v>
      </c>
    </row>
    <row r="425" spans="1:10" ht="25.9" customHeight="1">
      <c r="A425" s="77">
        <v>41974</v>
      </c>
      <c r="B425" s="61">
        <v>92396</v>
      </c>
      <c r="C425" s="48" t="s">
        <v>916</v>
      </c>
      <c r="D425" s="57" t="s">
        <v>121</v>
      </c>
      <c r="E425" s="58" t="s">
        <v>122</v>
      </c>
      <c r="F425" s="62">
        <v>503.06</v>
      </c>
      <c r="G425" s="59">
        <f t="shared" si="94"/>
        <v>50.970000000000006</v>
      </c>
      <c r="H425" s="60">
        <f t="shared" si="95"/>
        <v>11.3459</v>
      </c>
      <c r="I425" s="60">
        <f t="shared" si="96"/>
        <v>62.31</v>
      </c>
      <c r="J425" s="60">
        <f t="shared" si="97"/>
        <v>31345.67</v>
      </c>
    </row>
    <row r="426" spans="1:10" ht="17.25" customHeight="1">
      <c r="A426" s="77">
        <v>42339</v>
      </c>
      <c r="B426" s="61">
        <v>12039</v>
      </c>
      <c r="C426" s="56" t="s">
        <v>579</v>
      </c>
      <c r="D426" s="57" t="s">
        <v>136</v>
      </c>
      <c r="E426" s="58" t="s">
        <v>122</v>
      </c>
      <c r="F426" s="59">
        <v>72</v>
      </c>
      <c r="G426" s="59">
        <f t="shared" si="94"/>
        <v>86.05</v>
      </c>
      <c r="H426" s="60">
        <f t="shared" si="95"/>
        <v>19.154699999999998</v>
      </c>
      <c r="I426" s="60">
        <f t="shared" si="96"/>
        <v>105.2</v>
      </c>
      <c r="J426" s="60">
        <f t="shared" si="97"/>
        <v>7574.4</v>
      </c>
    </row>
    <row r="427" spans="1:10" ht="19.149999999999999" customHeight="1">
      <c r="A427" s="70" t="s">
        <v>737</v>
      </c>
      <c r="B427" s="155" t="s">
        <v>738</v>
      </c>
      <c r="C427" s="156"/>
      <c r="D427" s="156"/>
      <c r="E427" s="156"/>
      <c r="F427" s="156"/>
      <c r="G427" s="156"/>
      <c r="H427" s="156"/>
      <c r="I427" s="157"/>
      <c r="J427" s="45">
        <f>SUM(J428:J436)</f>
        <v>169397.09000000003</v>
      </c>
    </row>
    <row r="428" spans="1:10" ht="25.9" customHeight="1">
      <c r="A428" s="76">
        <v>40940</v>
      </c>
      <c r="B428" s="61">
        <v>87879</v>
      </c>
      <c r="C428" s="48" t="s">
        <v>917</v>
      </c>
      <c r="D428" s="57" t="s">
        <v>121</v>
      </c>
      <c r="E428" s="58" t="s">
        <v>122</v>
      </c>
      <c r="F428" s="65">
        <v>3056.66</v>
      </c>
      <c r="G428" s="59">
        <f t="shared" ref="G428:G436" si="98">VLOOKUP(B428,COMPNORMAL,2,FALSE)</f>
        <v>2.6399999999999997</v>
      </c>
      <c r="H428" s="60">
        <f t="shared" ref="H428:H436" si="99">TRUNC(G428*BDI,4)</f>
        <v>0.58760000000000001</v>
      </c>
      <c r="I428" s="60">
        <f t="shared" ref="I428:I436" si="100">TRUNC(G428*(1+BDI),2)</f>
        <v>3.22</v>
      </c>
      <c r="J428" s="60">
        <f t="shared" ref="J428:J436" si="101">ROUND(I428*F428,2)</f>
        <v>9842.4500000000007</v>
      </c>
    </row>
    <row r="429" spans="1:10" ht="34.5" customHeight="1">
      <c r="A429" s="82">
        <v>40941</v>
      </c>
      <c r="B429" s="64">
        <v>87530</v>
      </c>
      <c r="C429" s="56" t="s">
        <v>580</v>
      </c>
      <c r="D429" s="68" t="s">
        <v>121</v>
      </c>
      <c r="E429" s="69" t="s">
        <v>122</v>
      </c>
      <c r="F429" s="65">
        <v>2610.77</v>
      </c>
      <c r="G429" s="59">
        <f t="shared" si="98"/>
        <v>25.94</v>
      </c>
      <c r="H429" s="60">
        <f t="shared" si="99"/>
        <v>5.7742000000000004</v>
      </c>
      <c r="I429" s="60">
        <f t="shared" si="100"/>
        <v>31.71</v>
      </c>
      <c r="J429" s="60">
        <f t="shared" si="101"/>
        <v>82787.520000000004</v>
      </c>
    </row>
    <row r="430" spans="1:10" ht="43.15" customHeight="1">
      <c r="A430" s="82">
        <v>40942</v>
      </c>
      <c r="B430" s="64">
        <v>87532</v>
      </c>
      <c r="C430" s="56" t="s">
        <v>581</v>
      </c>
      <c r="D430" s="68" t="s">
        <v>121</v>
      </c>
      <c r="E430" s="69" t="s">
        <v>122</v>
      </c>
      <c r="F430" s="59">
        <v>445.89</v>
      </c>
      <c r="G430" s="59">
        <f t="shared" si="98"/>
        <v>28.14</v>
      </c>
      <c r="H430" s="60">
        <f t="shared" si="99"/>
        <v>6.2638999999999996</v>
      </c>
      <c r="I430" s="60">
        <f t="shared" si="100"/>
        <v>34.4</v>
      </c>
      <c r="J430" s="60">
        <f t="shared" si="101"/>
        <v>15338.62</v>
      </c>
    </row>
    <row r="431" spans="1:10" ht="14.65" customHeight="1">
      <c r="A431" s="76">
        <v>40943</v>
      </c>
      <c r="B431" s="61">
        <v>130002</v>
      </c>
      <c r="C431" s="56" t="s">
        <v>582</v>
      </c>
      <c r="D431" s="57" t="s">
        <v>140</v>
      </c>
      <c r="E431" s="58" t="s">
        <v>125</v>
      </c>
      <c r="F431" s="59">
        <v>80.8</v>
      </c>
      <c r="G431" s="59">
        <f t="shared" si="98"/>
        <v>66.599999999999994</v>
      </c>
      <c r="H431" s="60">
        <f t="shared" si="99"/>
        <v>14.825100000000001</v>
      </c>
      <c r="I431" s="60">
        <f t="shared" si="100"/>
        <v>81.42</v>
      </c>
      <c r="J431" s="60">
        <f t="shared" si="101"/>
        <v>6578.74</v>
      </c>
    </row>
    <row r="432" spans="1:10" ht="34.5" customHeight="1">
      <c r="A432" s="82">
        <v>40944</v>
      </c>
      <c r="B432" s="64">
        <v>87265</v>
      </c>
      <c r="C432" s="56" t="s">
        <v>583</v>
      </c>
      <c r="D432" s="68" t="s">
        <v>121</v>
      </c>
      <c r="E432" s="69" t="s">
        <v>122</v>
      </c>
      <c r="F432" s="62">
        <v>90.99</v>
      </c>
      <c r="G432" s="59">
        <f t="shared" si="98"/>
        <v>54.22999999999999</v>
      </c>
      <c r="H432" s="60">
        <f t="shared" si="99"/>
        <v>12.0715</v>
      </c>
      <c r="I432" s="60">
        <f t="shared" si="100"/>
        <v>66.3</v>
      </c>
      <c r="J432" s="60">
        <f t="shared" si="101"/>
        <v>6032.64</v>
      </c>
    </row>
    <row r="433" spans="1:10" ht="34.5" customHeight="1">
      <c r="A433" s="82">
        <v>40945</v>
      </c>
      <c r="B433" s="64">
        <v>87275</v>
      </c>
      <c r="C433" s="56" t="s">
        <v>584</v>
      </c>
      <c r="D433" s="68" t="s">
        <v>121</v>
      </c>
      <c r="E433" s="69" t="s">
        <v>122</v>
      </c>
      <c r="F433" s="62">
        <v>323.56</v>
      </c>
      <c r="G433" s="59">
        <f t="shared" si="98"/>
        <v>62.89</v>
      </c>
      <c r="H433" s="60">
        <f t="shared" si="99"/>
        <v>13.9993</v>
      </c>
      <c r="I433" s="60">
        <f t="shared" si="100"/>
        <v>76.88</v>
      </c>
      <c r="J433" s="60">
        <f t="shared" si="101"/>
        <v>24875.29</v>
      </c>
    </row>
    <row r="434" spans="1:10" ht="14.65" customHeight="1">
      <c r="A434" s="76">
        <v>40946</v>
      </c>
      <c r="B434" s="57" t="s">
        <v>686</v>
      </c>
      <c r="C434" s="56" t="s">
        <v>585</v>
      </c>
      <c r="D434" s="57" t="s">
        <v>513</v>
      </c>
      <c r="E434" s="58" t="s">
        <v>122</v>
      </c>
      <c r="F434" s="59">
        <v>105.81</v>
      </c>
      <c r="G434" s="59">
        <f t="shared" si="98"/>
        <v>121.3</v>
      </c>
      <c r="H434" s="60">
        <f t="shared" si="99"/>
        <v>27.001300000000001</v>
      </c>
      <c r="I434" s="60">
        <f t="shared" si="100"/>
        <v>148.30000000000001</v>
      </c>
      <c r="J434" s="60">
        <f t="shared" si="101"/>
        <v>15691.62</v>
      </c>
    </row>
    <row r="435" spans="1:10" ht="14.65" customHeight="1">
      <c r="A435" s="76">
        <v>40947</v>
      </c>
      <c r="B435" s="57" t="s">
        <v>687</v>
      </c>
      <c r="C435" s="56" t="s">
        <v>586</v>
      </c>
      <c r="D435" s="57" t="s">
        <v>513</v>
      </c>
      <c r="E435" s="58" t="s">
        <v>122</v>
      </c>
      <c r="F435" s="59">
        <v>55.02</v>
      </c>
      <c r="G435" s="59">
        <f t="shared" si="98"/>
        <v>51.41</v>
      </c>
      <c r="H435" s="60">
        <f t="shared" si="99"/>
        <v>11.4438</v>
      </c>
      <c r="I435" s="60">
        <f t="shared" si="100"/>
        <v>62.85</v>
      </c>
      <c r="J435" s="60">
        <f t="shared" si="101"/>
        <v>3458.01</v>
      </c>
    </row>
    <row r="436" spans="1:10" ht="14.65" customHeight="1">
      <c r="A436" s="76">
        <v>40948</v>
      </c>
      <c r="B436" s="57" t="s">
        <v>688</v>
      </c>
      <c r="C436" s="56" t="s">
        <v>587</v>
      </c>
      <c r="D436" s="57" t="s">
        <v>513</v>
      </c>
      <c r="E436" s="58" t="s">
        <v>122</v>
      </c>
      <c r="F436" s="59">
        <v>31.34</v>
      </c>
      <c r="G436" s="59">
        <f t="shared" si="98"/>
        <v>125.07</v>
      </c>
      <c r="H436" s="60">
        <f t="shared" si="99"/>
        <v>27.840499999999999</v>
      </c>
      <c r="I436" s="60">
        <f t="shared" si="100"/>
        <v>152.91</v>
      </c>
      <c r="J436" s="60">
        <f t="shared" si="101"/>
        <v>4792.2</v>
      </c>
    </row>
    <row r="437" spans="1:10" ht="19.149999999999999" customHeight="1">
      <c r="A437" s="70" t="s">
        <v>739</v>
      </c>
      <c r="B437" s="155" t="s">
        <v>740</v>
      </c>
      <c r="C437" s="156"/>
      <c r="D437" s="156"/>
      <c r="E437" s="156"/>
      <c r="F437" s="156"/>
      <c r="G437" s="156"/>
      <c r="H437" s="156"/>
      <c r="I437" s="157"/>
      <c r="J437" s="45">
        <f>SUM(J438:J440)</f>
        <v>68937.920000000013</v>
      </c>
    </row>
    <row r="438" spans="1:10" ht="19.149999999999999" customHeight="1">
      <c r="A438" s="76">
        <v>40969</v>
      </c>
      <c r="B438" s="61">
        <v>96114</v>
      </c>
      <c r="C438" s="48" t="s">
        <v>918</v>
      </c>
      <c r="D438" s="57" t="s">
        <v>121</v>
      </c>
      <c r="E438" s="58" t="s">
        <v>122</v>
      </c>
      <c r="F438" s="59">
        <v>691.84</v>
      </c>
      <c r="G438" s="59">
        <f>VLOOKUP(B438,COMPNORMAL,2,FALSE)</f>
        <v>60.07</v>
      </c>
      <c r="H438" s="60">
        <f t="shared" ref="H438:H440" si="102">TRUNC(G438*BDI,4)</f>
        <v>13.371499999999999</v>
      </c>
      <c r="I438" s="60">
        <f t="shared" ref="I438:I440" si="103">TRUNC(G438*(1+BDI),2)</f>
        <v>73.44</v>
      </c>
      <c r="J438" s="60">
        <f t="shared" ref="J438:J440" si="104">ROUND(I438*F438,2)</f>
        <v>50808.73</v>
      </c>
    </row>
    <row r="439" spans="1:10" ht="19.149999999999999" customHeight="1">
      <c r="A439" s="76">
        <v>40970</v>
      </c>
      <c r="B439" s="57" t="s">
        <v>689</v>
      </c>
      <c r="C439" s="48" t="s">
        <v>919</v>
      </c>
      <c r="D439" s="57" t="s">
        <v>513</v>
      </c>
      <c r="E439" s="58" t="s">
        <v>122</v>
      </c>
      <c r="F439" s="59">
        <v>126.26</v>
      </c>
      <c r="G439" s="59">
        <f>VLOOKUP(B439,COMPNORMAL,2,FALSE)</f>
        <v>85.28</v>
      </c>
      <c r="H439" s="60">
        <f t="shared" si="102"/>
        <v>18.9833</v>
      </c>
      <c r="I439" s="60">
        <f t="shared" si="103"/>
        <v>104.26</v>
      </c>
      <c r="J439" s="60">
        <f t="shared" si="104"/>
        <v>13163.87</v>
      </c>
    </row>
    <row r="440" spans="1:10" ht="14.65" customHeight="1">
      <c r="A440" s="76">
        <v>40971</v>
      </c>
      <c r="B440" s="57" t="s">
        <v>588</v>
      </c>
      <c r="C440" s="56" t="s">
        <v>589</v>
      </c>
      <c r="D440" s="57" t="s">
        <v>590</v>
      </c>
      <c r="E440" s="58" t="s">
        <v>591</v>
      </c>
      <c r="F440" s="59">
        <v>32.32</v>
      </c>
      <c r="G440" s="59">
        <f>VLOOKUP(B440,COMPNORMAL,2,FALSE)</f>
        <v>125.66</v>
      </c>
      <c r="H440" s="60">
        <f t="shared" si="102"/>
        <v>27.971900000000002</v>
      </c>
      <c r="I440" s="60">
        <f t="shared" si="103"/>
        <v>153.63</v>
      </c>
      <c r="J440" s="60">
        <f t="shared" si="104"/>
        <v>4965.32</v>
      </c>
    </row>
    <row r="441" spans="1:10" ht="19.149999999999999" customHeight="1">
      <c r="A441" s="55">
        <v>13</v>
      </c>
      <c r="B441" s="155" t="s">
        <v>741</v>
      </c>
      <c r="C441" s="156"/>
      <c r="D441" s="156"/>
      <c r="E441" s="156"/>
      <c r="F441" s="156"/>
      <c r="G441" s="156"/>
      <c r="H441" s="156"/>
      <c r="I441" s="157"/>
      <c r="J441" s="45">
        <f>SUM(J442:J447)</f>
        <v>113705.77</v>
      </c>
    </row>
    <row r="442" spans="1:10" ht="19.149999999999999" customHeight="1">
      <c r="A442" s="56" t="s">
        <v>592</v>
      </c>
      <c r="B442" s="61">
        <v>96131</v>
      </c>
      <c r="C442" s="48" t="s">
        <v>920</v>
      </c>
      <c r="D442" s="57" t="s">
        <v>121</v>
      </c>
      <c r="E442" s="58" t="s">
        <v>122</v>
      </c>
      <c r="F442" s="66">
        <v>2586.73</v>
      </c>
      <c r="G442" s="59">
        <f t="shared" ref="G442:G447" si="105">VLOOKUP(B442,COMPNORMAL,2,FALSE)</f>
        <v>15.219999999999999</v>
      </c>
      <c r="H442" s="60">
        <f t="shared" ref="H442:H447" si="106">TRUNC(G442*BDI,4)</f>
        <v>3.3879000000000001</v>
      </c>
      <c r="I442" s="60">
        <f t="shared" ref="I442:I447" si="107">TRUNC(G442*(1+BDI),2)</f>
        <v>18.600000000000001</v>
      </c>
      <c r="J442" s="60">
        <f t="shared" ref="J442:J447" si="108">ROUND(I442*F442,2)</f>
        <v>48113.18</v>
      </c>
    </row>
    <row r="443" spans="1:10" ht="19.149999999999999" customHeight="1">
      <c r="A443" s="56" t="s">
        <v>593</v>
      </c>
      <c r="B443" s="61">
        <v>88489</v>
      </c>
      <c r="C443" s="48" t="s">
        <v>921</v>
      </c>
      <c r="D443" s="57" t="s">
        <v>121</v>
      </c>
      <c r="E443" s="58" t="s">
        <v>122</v>
      </c>
      <c r="F443" s="66">
        <v>1781.54</v>
      </c>
      <c r="G443" s="59">
        <f t="shared" si="105"/>
        <v>8.86</v>
      </c>
      <c r="H443" s="60">
        <f t="shared" si="106"/>
        <v>1.9722</v>
      </c>
      <c r="I443" s="60">
        <f t="shared" si="107"/>
        <v>10.83</v>
      </c>
      <c r="J443" s="60">
        <f t="shared" si="108"/>
        <v>19294.080000000002</v>
      </c>
    </row>
    <row r="444" spans="1:10" ht="19.149999999999999" customHeight="1">
      <c r="A444" s="56" t="s">
        <v>594</v>
      </c>
      <c r="B444" s="57" t="s">
        <v>595</v>
      </c>
      <c r="C444" s="48" t="s">
        <v>922</v>
      </c>
      <c r="D444" s="57" t="s">
        <v>136</v>
      </c>
      <c r="E444" s="58" t="s">
        <v>137</v>
      </c>
      <c r="F444" s="59">
        <v>805.19</v>
      </c>
      <c r="G444" s="59">
        <f t="shared" si="105"/>
        <v>11.06</v>
      </c>
      <c r="H444" s="60">
        <f t="shared" si="106"/>
        <v>2.4619</v>
      </c>
      <c r="I444" s="60">
        <f t="shared" si="107"/>
        <v>13.52</v>
      </c>
      <c r="J444" s="60">
        <f t="shared" si="108"/>
        <v>10886.17</v>
      </c>
    </row>
    <row r="445" spans="1:10" ht="19.149999999999999" customHeight="1">
      <c r="A445" s="56" t="s">
        <v>596</v>
      </c>
      <c r="B445" s="61">
        <v>88417</v>
      </c>
      <c r="C445" s="48" t="s">
        <v>923</v>
      </c>
      <c r="D445" s="57" t="s">
        <v>121</v>
      </c>
      <c r="E445" s="58" t="s">
        <v>122</v>
      </c>
      <c r="F445" s="59">
        <v>671.84</v>
      </c>
      <c r="G445" s="59">
        <f t="shared" si="105"/>
        <v>12.200000000000001</v>
      </c>
      <c r="H445" s="60">
        <f t="shared" si="106"/>
        <v>2.7157</v>
      </c>
      <c r="I445" s="60">
        <f t="shared" si="107"/>
        <v>14.91</v>
      </c>
      <c r="J445" s="60">
        <f t="shared" si="108"/>
        <v>10017.129999999999</v>
      </c>
    </row>
    <row r="446" spans="1:10" ht="19.149999999999999" customHeight="1">
      <c r="A446" s="56" t="s">
        <v>597</v>
      </c>
      <c r="B446" s="57" t="s">
        <v>598</v>
      </c>
      <c r="C446" s="48" t="s">
        <v>924</v>
      </c>
      <c r="D446" s="57" t="s">
        <v>136</v>
      </c>
      <c r="E446" s="58" t="s">
        <v>137</v>
      </c>
      <c r="F446" s="59">
        <v>818.1</v>
      </c>
      <c r="G446" s="59">
        <f t="shared" si="105"/>
        <v>22.22</v>
      </c>
      <c r="H446" s="60">
        <f t="shared" si="106"/>
        <v>4.9461000000000004</v>
      </c>
      <c r="I446" s="60">
        <f t="shared" si="107"/>
        <v>27.16</v>
      </c>
      <c r="J446" s="60">
        <f t="shared" si="108"/>
        <v>22219.599999999999</v>
      </c>
    </row>
    <row r="447" spans="1:10" ht="19.149999999999999" customHeight="1">
      <c r="A447" s="56" t="s">
        <v>599</v>
      </c>
      <c r="B447" s="61">
        <v>88485</v>
      </c>
      <c r="C447" s="48" t="s">
        <v>925</v>
      </c>
      <c r="D447" s="57" t="s">
        <v>121</v>
      </c>
      <c r="E447" s="58" t="s">
        <v>122</v>
      </c>
      <c r="F447" s="66">
        <v>1477.03</v>
      </c>
      <c r="G447" s="59">
        <f t="shared" si="105"/>
        <v>1.76</v>
      </c>
      <c r="H447" s="60">
        <f t="shared" si="106"/>
        <v>0.39169999999999999</v>
      </c>
      <c r="I447" s="60">
        <f t="shared" si="107"/>
        <v>2.15</v>
      </c>
      <c r="J447" s="60">
        <f t="shared" si="108"/>
        <v>3175.61</v>
      </c>
    </row>
    <row r="448" spans="1:10" ht="19.149999999999999" customHeight="1">
      <c r="A448" s="55">
        <v>14</v>
      </c>
      <c r="B448" s="155" t="s">
        <v>742</v>
      </c>
      <c r="C448" s="156"/>
      <c r="D448" s="156"/>
      <c r="E448" s="156"/>
      <c r="F448" s="156"/>
      <c r="G448" s="156"/>
      <c r="H448" s="156"/>
      <c r="I448" s="157"/>
      <c r="J448" s="45">
        <f>SUM(J449:J458)</f>
        <v>107899.9</v>
      </c>
    </row>
    <row r="449" spans="1:10" ht="25.9" customHeight="1">
      <c r="A449" s="56" t="s">
        <v>600</v>
      </c>
      <c r="B449" s="57" t="s">
        <v>601</v>
      </c>
      <c r="C449" s="48" t="s">
        <v>926</v>
      </c>
      <c r="D449" s="57" t="s">
        <v>136</v>
      </c>
      <c r="E449" s="58" t="s">
        <v>226</v>
      </c>
      <c r="F449" s="62">
        <v>46</v>
      </c>
      <c r="G449" s="59">
        <f t="shared" ref="G449:G458" si="109">VLOOKUP(B449,COMPNORMAL,2,FALSE)</f>
        <v>595.09</v>
      </c>
      <c r="H449" s="60">
        <f t="shared" ref="H449:H458" si="110">TRUNC(G449*BDI,4)</f>
        <v>132.46700000000001</v>
      </c>
      <c r="I449" s="60">
        <f t="shared" ref="I449:I458" si="111">TRUNC(G449*(1+BDI),2)</f>
        <v>727.55</v>
      </c>
      <c r="J449" s="60">
        <f t="shared" ref="J449:J458" si="112">ROUND(I449*F449,2)</f>
        <v>33467.300000000003</v>
      </c>
    </row>
    <row r="450" spans="1:10" ht="34.5" customHeight="1">
      <c r="A450" s="67" t="s">
        <v>602</v>
      </c>
      <c r="B450" s="83">
        <v>3090</v>
      </c>
      <c r="C450" s="48" t="s">
        <v>927</v>
      </c>
      <c r="D450" s="68" t="s">
        <v>121</v>
      </c>
      <c r="E450" s="68" t="s">
        <v>603</v>
      </c>
      <c r="F450" s="62">
        <v>46</v>
      </c>
      <c r="G450" s="59">
        <f t="shared" si="109"/>
        <v>42.35</v>
      </c>
      <c r="H450" s="60">
        <f t="shared" si="110"/>
        <v>9.4270999999999994</v>
      </c>
      <c r="I450" s="60">
        <f t="shared" si="111"/>
        <v>51.77</v>
      </c>
      <c r="J450" s="60">
        <f t="shared" si="112"/>
        <v>2381.42</v>
      </c>
    </row>
    <row r="451" spans="1:10" ht="17.25" customHeight="1">
      <c r="A451" s="56" t="s">
        <v>604</v>
      </c>
      <c r="B451" s="57" t="s">
        <v>605</v>
      </c>
      <c r="C451" s="56" t="s">
        <v>606</v>
      </c>
      <c r="D451" s="57" t="s">
        <v>136</v>
      </c>
      <c r="E451" s="57" t="s">
        <v>226</v>
      </c>
      <c r="F451" s="59">
        <v>2</v>
      </c>
      <c r="G451" s="59">
        <f t="shared" si="109"/>
        <v>902.67000000000007</v>
      </c>
      <c r="H451" s="60">
        <f t="shared" si="110"/>
        <v>200.93430000000001</v>
      </c>
      <c r="I451" s="60">
        <f t="shared" si="111"/>
        <v>1103.5999999999999</v>
      </c>
      <c r="J451" s="60">
        <f t="shared" si="112"/>
        <v>2207.1999999999998</v>
      </c>
    </row>
    <row r="452" spans="1:10" ht="25.9" customHeight="1">
      <c r="A452" s="56" t="s">
        <v>607</v>
      </c>
      <c r="B452" s="61">
        <v>94805</v>
      </c>
      <c r="C452" s="48" t="s">
        <v>928</v>
      </c>
      <c r="D452" s="57" t="s">
        <v>121</v>
      </c>
      <c r="E452" s="57" t="s">
        <v>118</v>
      </c>
      <c r="F452" s="62">
        <v>8</v>
      </c>
      <c r="G452" s="59">
        <f t="shared" si="109"/>
        <v>696.56000000000006</v>
      </c>
      <c r="H452" s="60">
        <f t="shared" si="110"/>
        <v>155.05420000000001</v>
      </c>
      <c r="I452" s="60">
        <f t="shared" si="111"/>
        <v>851.61</v>
      </c>
      <c r="J452" s="60">
        <f t="shared" si="112"/>
        <v>6812.88</v>
      </c>
    </row>
    <row r="453" spans="1:10" ht="19.149999999999999" customHeight="1">
      <c r="A453" s="56" t="s">
        <v>608</v>
      </c>
      <c r="B453" s="61">
        <v>100702</v>
      </c>
      <c r="C453" s="48" t="s">
        <v>929</v>
      </c>
      <c r="D453" s="57" t="s">
        <v>121</v>
      </c>
      <c r="E453" s="57" t="s">
        <v>122</v>
      </c>
      <c r="F453" s="59">
        <v>20.58</v>
      </c>
      <c r="G453" s="59">
        <f t="shared" si="109"/>
        <v>393.71</v>
      </c>
      <c r="H453" s="60">
        <f t="shared" si="110"/>
        <v>87.639799999999994</v>
      </c>
      <c r="I453" s="60">
        <f t="shared" si="111"/>
        <v>481.34</v>
      </c>
      <c r="J453" s="60">
        <f t="shared" si="112"/>
        <v>9905.98</v>
      </c>
    </row>
    <row r="454" spans="1:10" ht="19.149999999999999" customHeight="1">
      <c r="A454" s="56" t="s">
        <v>609</v>
      </c>
      <c r="B454" s="61">
        <v>100701</v>
      </c>
      <c r="C454" s="48" t="s">
        <v>930</v>
      </c>
      <c r="D454" s="57" t="s">
        <v>121</v>
      </c>
      <c r="E454" s="57" t="s">
        <v>122</v>
      </c>
      <c r="F454" s="59">
        <v>2.64</v>
      </c>
      <c r="G454" s="59">
        <f t="shared" si="109"/>
        <v>352.44000000000005</v>
      </c>
      <c r="H454" s="60">
        <f t="shared" si="110"/>
        <v>78.453100000000006</v>
      </c>
      <c r="I454" s="60">
        <f t="shared" si="111"/>
        <v>430.89</v>
      </c>
      <c r="J454" s="60">
        <f t="shared" si="112"/>
        <v>1137.55</v>
      </c>
    </row>
    <row r="455" spans="1:10" ht="14.65" customHeight="1">
      <c r="A455" s="56" t="s">
        <v>610</v>
      </c>
      <c r="B455" s="57" t="s">
        <v>690</v>
      </c>
      <c r="C455" s="56" t="s">
        <v>611</v>
      </c>
      <c r="D455" s="57" t="s">
        <v>513</v>
      </c>
      <c r="E455" s="57" t="s">
        <v>122</v>
      </c>
      <c r="F455" s="59">
        <v>9.36</v>
      </c>
      <c r="G455" s="59">
        <f t="shared" si="109"/>
        <v>3439.83</v>
      </c>
      <c r="H455" s="60">
        <f t="shared" si="110"/>
        <v>765.70609999999999</v>
      </c>
      <c r="I455" s="60">
        <f t="shared" si="111"/>
        <v>4205.53</v>
      </c>
      <c r="J455" s="60">
        <f t="shared" si="112"/>
        <v>39363.760000000002</v>
      </c>
    </row>
    <row r="456" spans="1:10" ht="14.65" customHeight="1">
      <c r="A456" s="56" t="s">
        <v>612</v>
      </c>
      <c r="B456" s="61">
        <v>100701</v>
      </c>
      <c r="C456" s="56" t="s">
        <v>613</v>
      </c>
      <c r="D456" s="57" t="s">
        <v>121</v>
      </c>
      <c r="E456" s="57" t="s">
        <v>122</v>
      </c>
      <c r="F456" s="59">
        <v>8.4</v>
      </c>
      <c r="G456" s="59">
        <f t="shared" si="109"/>
        <v>352.44000000000005</v>
      </c>
      <c r="H456" s="60">
        <f t="shared" si="110"/>
        <v>78.453100000000006</v>
      </c>
      <c r="I456" s="60">
        <f t="shared" si="111"/>
        <v>430.89</v>
      </c>
      <c r="J456" s="60">
        <f t="shared" si="112"/>
        <v>3619.48</v>
      </c>
    </row>
    <row r="457" spans="1:10" ht="14.65" customHeight="1">
      <c r="A457" s="56" t="s">
        <v>614</v>
      </c>
      <c r="B457" s="61">
        <v>100701</v>
      </c>
      <c r="C457" s="56" t="s">
        <v>615</v>
      </c>
      <c r="D457" s="57" t="s">
        <v>121</v>
      </c>
      <c r="E457" s="57" t="s">
        <v>122</v>
      </c>
      <c r="F457" s="59">
        <v>4.75</v>
      </c>
      <c r="G457" s="59">
        <f t="shared" si="109"/>
        <v>352.44000000000005</v>
      </c>
      <c r="H457" s="60">
        <f t="shared" si="110"/>
        <v>78.453100000000006</v>
      </c>
      <c r="I457" s="60">
        <f t="shared" si="111"/>
        <v>430.89</v>
      </c>
      <c r="J457" s="60">
        <f t="shared" si="112"/>
        <v>2046.73</v>
      </c>
    </row>
    <row r="458" spans="1:10" ht="17.25" customHeight="1">
      <c r="A458" s="56" t="s">
        <v>616</v>
      </c>
      <c r="B458" s="61">
        <v>100674</v>
      </c>
      <c r="C458" s="56" t="s">
        <v>617</v>
      </c>
      <c r="D458" s="57" t="s">
        <v>121</v>
      </c>
      <c r="E458" s="57" t="s">
        <v>122</v>
      </c>
      <c r="F458" s="59">
        <v>13</v>
      </c>
      <c r="G458" s="59">
        <f t="shared" si="109"/>
        <v>437.76</v>
      </c>
      <c r="H458" s="60">
        <f t="shared" si="110"/>
        <v>97.445300000000003</v>
      </c>
      <c r="I458" s="60">
        <f t="shared" si="111"/>
        <v>535.20000000000005</v>
      </c>
      <c r="J458" s="60">
        <f t="shared" si="112"/>
        <v>6957.6</v>
      </c>
    </row>
    <row r="459" spans="1:10" ht="19.149999999999999" customHeight="1">
      <c r="A459" s="55">
        <v>15</v>
      </c>
      <c r="B459" s="155" t="s">
        <v>743</v>
      </c>
      <c r="C459" s="156"/>
      <c r="D459" s="156"/>
      <c r="E459" s="156"/>
      <c r="F459" s="156"/>
      <c r="G459" s="156"/>
      <c r="H459" s="156"/>
      <c r="I459" s="157"/>
      <c r="J459" s="45">
        <f>SUM(J460:J467)</f>
        <v>47213.19000000001</v>
      </c>
    </row>
    <row r="460" spans="1:10" ht="14.65" customHeight="1">
      <c r="A460" s="56" t="s">
        <v>618</v>
      </c>
      <c r="B460" s="61">
        <v>100674</v>
      </c>
      <c r="C460" s="56" t="s">
        <v>619</v>
      </c>
      <c r="D460" s="57" t="s">
        <v>121</v>
      </c>
      <c r="E460" s="57" t="s">
        <v>122</v>
      </c>
      <c r="F460" s="59">
        <v>8.4</v>
      </c>
      <c r="G460" s="59">
        <f t="shared" ref="G460:G467" si="113">VLOOKUP(B460,COMPNORMAL,2,FALSE)</f>
        <v>437.76</v>
      </c>
      <c r="H460" s="60">
        <f t="shared" ref="H460:H467" si="114">TRUNC(G460*BDI,4)</f>
        <v>97.445300000000003</v>
      </c>
      <c r="I460" s="60">
        <f t="shared" ref="I460:I467" si="115">TRUNC(G460*(1+BDI),2)</f>
        <v>535.20000000000005</v>
      </c>
      <c r="J460" s="60">
        <f t="shared" ref="J460:J467" si="116">ROUND(I460*F460,2)</f>
        <v>4495.68</v>
      </c>
    </row>
    <row r="461" spans="1:10" ht="14.65" customHeight="1">
      <c r="A461" s="56" t="s">
        <v>620</v>
      </c>
      <c r="B461" s="61">
        <v>100674</v>
      </c>
      <c r="C461" s="56" t="s">
        <v>621</v>
      </c>
      <c r="D461" s="57" t="s">
        <v>121</v>
      </c>
      <c r="E461" s="57" t="s">
        <v>122</v>
      </c>
      <c r="F461" s="59">
        <v>1.65</v>
      </c>
      <c r="G461" s="59">
        <f t="shared" si="113"/>
        <v>437.76</v>
      </c>
      <c r="H461" s="60">
        <f t="shared" si="114"/>
        <v>97.445300000000003</v>
      </c>
      <c r="I461" s="60">
        <f t="shared" si="115"/>
        <v>535.20000000000005</v>
      </c>
      <c r="J461" s="60">
        <f t="shared" si="116"/>
        <v>883.08</v>
      </c>
    </row>
    <row r="462" spans="1:10" ht="19.149999999999999" customHeight="1">
      <c r="A462" s="56" t="s">
        <v>622</v>
      </c>
      <c r="B462" s="61">
        <v>94570</v>
      </c>
      <c r="C462" s="48" t="s">
        <v>931</v>
      </c>
      <c r="D462" s="57" t="s">
        <v>121</v>
      </c>
      <c r="E462" s="57" t="s">
        <v>122</v>
      </c>
      <c r="F462" s="59">
        <v>5.2</v>
      </c>
      <c r="G462" s="59">
        <f t="shared" si="113"/>
        <v>400.13000000000005</v>
      </c>
      <c r="H462" s="60">
        <f t="shared" si="114"/>
        <v>89.068899999999999</v>
      </c>
      <c r="I462" s="60">
        <f t="shared" si="115"/>
        <v>489.19</v>
      </c>
      <c r="J462" s="60">
        <f t="shared" si="116"/>
        <v>2543.79</v>
      </c>
    </row>
    <row r="463" spans="1:10" ht="17.25" customHeight="1">
      <c r="A463" s="56" t="s">
        <v>623</v>
      </c>
      <c r="B463" s="61">
        <v>94572</v>
      </c>
      <c r="C463" s="56" t="s">
        <v>624</v>
      </c>
      <c r="D463" s="57" t="s">
        <v>121</v>
      </c>
      <c r="E463" s="57" t="s">
        <v>122</v>
      </c>
      <c r="F463" s="59">
        <v>42.9</v>
      </c>
      <c r="G463" s="59">
        <f t="shared" si="113"/>
        <v>545.23</v>
      </c>
      <c r="H463" s="60">
        <f t="shared" si="114"/>
        <v>121.3681</v>
      </c>
      <c r="I463" s="60">
        <f t="shared" si="115"/>
        <v>666.59</v>
      </c>
      <c r="J463" s="60">
        <f t="shared" si="116"/>
        <v>28596.71</v>
      </c>
    </row>
    <row r="464" spans="1:10" ht="17.25" customHeight="1">
      <c r="A464" s="56" t="s">
        <v>625</v>
      </c>
      <c r="B464" s="61">
        <v>100674</v>
      </c>
      <c r="C464" s="56" t="s">
        <v>626</v>
      </c>
      <c r="D464" s="57" t="s">
        <v>121</v>
      </c>
      <c r="E464" s="57" t="s">
        <v>122</v>
      </c>
      <c r="F464" s="59">
        <v>2.2000000000000002</v>
      </c>
      <c r="G464" s="59">
        <f t="shared" si="113"/>
        <v>437.76</v>
      </c>
      <c r="H464" s="60">
        <f t="shared" si="114"/>
        <v>97.445300000000003</v>
      </c>
      <c r="I464" s="60">
        <f t="shared" si="115"/>
        <v>535.20000000000005</v>
      </c>
      <c r="J464" s="60">
        <f t="shared" si="116"/>
        <v>1177.44</v>
      </c>
    </row>
    <row r="465" spans="1:10" ht="17.25" customHeight="1">
      <c r="A465" s="56" t="s">
        <v>627</v>
      </c>
      <c r="B465" s="61">
        <v>100674</v>
      </c>
      <c r="C465" s="56" t="s">
        <v>628</v>
      </c>
      <c r="D465" s="57" t="s">
        <v>121</v>
      </c>
      <c r="E465" s="57" t="s">
        <v>122</v>
      </c>
      <c r="F465" s="59">
        <v>6.51</v>
      </c>
      <c r="G465" s="59">
        <f t="shared" si="113"/>
        <v>437.76</v>
      </c>
      <c r="H465" s="60">
        <f t="shared" si="114"/>
        <v>97.445300000000003</v>
      </c>
      <c r="I465" s="60">
        <f t="shared" si="115"/>
        <v>535.20000000000005</v>
      </c>
      <c r="J465" s="60">
        <f t="shared" si="116"/>
        <v>3484.15</v>
      </c>
    </row>
    <row r="466" spans="1:10" ht="14.65" customHeight="1">
      <c r="A466" s="56" t="s">
        <v>629</v>
      </c>
      <c r="B466" s="61">
        <v>100674</v>
      </c>
      <c r="C466" s="56" t="s">
        <v>630</v>
      </c>
      <c r="D466" s="57" t="s">
        <v>121</v>
      </c>
      <c r="E466" s="57" t="s">
        <v>122</v>
      </c>
      <c r="F466" s="59">
        <v>3.3</v>
      </c>
      <c r="G466" s="59">
        <f t="shared" si="113"/>
        <v>437.76</v>
      </c>
      <c r="H466" s="60">
        <f t="shared" si="114"/>
        <v>97.445300000000003</v>
      </c>
      <c r="I466" s="60">
        <f t="shared" si="115"/>
        <v>535.20000000000005</v>
      </c>
      <c r="J466" s="60">
        <f t="shared" si="116"/>
        <v>1766.16</v>
      </c>
    </row>
    <row r="467" spans="1:10" ht="17.25" customHeight="1">
      <c r="A467" s="56" t="s">
        <v>631</v>
      </c>
      <c r="B467" s="61">
        <v>94572</v>
      </c>
      <c r="C467" s="56" t="s">
        <v>632</v>
      </c>
      <c r="D467" s="57" t="s">
        <v>121</v>
      </c>
      <c r="E467" s="57" t="s">
        <v>122</v>
      </c>
      <c r="F467" s="59">
        <v>6.4</v>
      </c>
      <c r="G467" s="59">
        <f t="shared" si="113"/>
        <v>545.23</v>
      </c>
      <c r="H467" s="60">
        <f t="shared" si="114"/>
        <v>121.3681</v>
      </c>
      <c r="I467" s="60">
        <f t="shared" si="115"/>
        <v>666.59</v>
      </c>
      <c r="J467" s="60">
        <f t="shared" si="116"/>
        <v>4266.18</v>
      </c>
    </row>
    <row r="468" spans="1:10" ht="19.149999999999999" customHeight="1">
      <c r="A468" s="55">
        <v>16</v>
      </c>
      <c r="B468" s="155" t="s">
        <v>744</v>
      </c>
      <c r="C468" s="156"/>
      <c r="D468" s="156"/>
      <c r="E468" s="156"/>
      <c r="F468" s="156"/>
      <c r="G468" s="156"/>
      <c r="H468" s="156"/>
      <c r="I468" s="157"/>
      <c r="J468" s="45">
        <f>J469+J477</f>
        <v>162572.32</v>
      </c>
    </row>
    <row r="469" spans="1:10" ht="19.149999999999999" customHeight="1">
      <c r="A469" s="70" t="s">
        <v>745</v>
      </c>
      <c r="B469" s="155" t="s">
        <v>746</v>
      </c>
      <c r="C469" s="156"/>
      <c r="D469" s="156"/>
      <c r="E469" s="156"/>
      <c r="F469" s="156"/>
      <c r="G469" s="156"/>
      <c r="H469" s="156"/>
      <c r="I469" s="157"/>
      <c r="J469" s="45">
        <f>SUM(J470:J476)</f>
        <v>137660.94</v>
      </c>
    </row>
    <row r="470" spans="1:10" ht="25.9" customHeight="1">
      <c r="A470" s="76">
        <v>42370</v>
      </c>
      <c r="B470" s="81">
        <v>42419</v>
      </c>
      <c r="C470" s="48" t="s">
        <v>932</v>
      </c>
      <c r="D470" s="57" t="s">
        <v>121</v>
      </c>
      <c r="E470" s="57" t="s">
        <v>118</v>
      </c>
      <c r="F470" s="62">
        <v>2</v>
      </c>
      <c r="G470" s="59">
        <f t="shared" ref="G470:G476" si="117">VLOOKUP(B470,COMPNORMAL,2,FALSE)</f>
        <v>10597.31</v>
      </c>
      <c r="H470" s="60">
        <f t="shared" ref="H470:H476" si="118">TRUNC(G470*BDIF,4)</f>
        <v>1232.4671000000001</v>
      </c>
      <c r="I470" s="60">
        <f t="shared" ref="I470:I476" si="119">TRUNC(G470*(1+BDIF),2)</f>
        <v>11829.77</v>
      </c>
      <c r="J470" s="60">
        <f t="shared" ref="J470:J476" si="120">ROUND(I470*F470,2)</f>
        <v>23659.54</v>
      </c>
    </row>
    <row r="471" spans="1:10" ht="25.9" customHeight="1">
      <c r="A471" s="76">
        <v>42371</v>
      </c>
      <c r="B471" s="81">
        <v>43189</v>
      </c>
      <c r="C471" s="48" t="s">
        <v>933</v>
      </c>
      <c r="D471" s="57" t="s">
        <v>121</v>
      </c>
      <c r="E471" s="57" t="s">
        <v>118</v>
      </c>
      <c r="F471" s="62">
        <v>2</v>
      </c>
      <c r="G471" s="59">
        <f t="shared" si="117"/>
        <v>8919.17</v>
      </c>
      <c r="H471" s="60">
        <f t="shared" si="118"/>
        <v>1037.2994000000001</v>
      </c>
      <c r="I471" s="60">
        <f t="shared" si="119"/>
        <v>9956.4599999999991</v>
      </c>
      <c r="J471" s="60">
        <f t="shared" si="120"/>
        <v>19912.919999999998</v>
      </c>
    </row>
    <row r="472" spans="1:10" ht="25.9" customHeight="1">
      <c r="A472" s="76">
        <v>42372</v>
      </c>
      <c r="B472" s="81">
        <v>39560</v>
      </c>
      <c r="C472" s="48" t="s">
        <v>934</v>
      </c>
      <c r="D472" s="57" t="s">
        <v>121</v>
      </c>
      <c r="E472" s="57" t="s">
        <v>118</v>
      </c>
      <c r="F472" s="62">
        <v>3</v>
      </c>
      <c r="G472" s="59">
        <f t="shared" si="117"/>
        <v>10940.9</v>
      </c>
      <c r="H472" s="60">
        <f t="shared" si="118"/>
        <v>1272.4266</v>
      </c>
      <c r="I472" s="60">
        <f t="shared" si="119"/>
        <v>12213.32</v>
      </c>
      <c r="J472" s="60">
        <f t="shared" si="120"/>
        <v>36639.96</v>
      </c>
    </row>
    <row r="473" spans="1:10" ht="25.9" customHeight="1">
      <c r="A473" s="76">
        <v>42373</v>
      </c>
      <c r="B473" s="81">
        <v>43194</v>
      </c>
      <c r="C473" s="48" t="s">
        <v>935</v>
      </c>
      <c r="D473" s="57" t="s">
        <v>121</v>
      </c>
      <c r="E473" s="57" t="s">
        <v>118</v>
      </c>
      <c r="F473" s="62">
        <v>8</v>
      </c>
      <c r="G473" s="59">
        <f t="shared" si="117"/>
        <v>1572.79</v>
      </c>
      <c r="H473" s="60">
        <f t="shared" si="118"/>
        <v>182.91540000000001</v>
      </c>
      <c r="I473" s="60">
        <f t="shared" si="119"/>
        <v>1755.7</v>
      </c>
      <c r="J473" s="60">
        <f t="shared" si="120"/>
        <v>14045.6</v>
      </c>
    </row>
    <row r="474" spans="1:10" ht="25.9" customHeight="1">
      <c r="A474" s="76">
        <v>42374</v>
      </c>
      <c r="B474" s="81">
        <v>43190</v>
      </c>
      <c r="C474" s="48" t="s">
        <v>936</v>
      </c>
      <c r="D474" s="57" t="s">
        <v>121</v>
      </c>
      <c r="E474" s="57" t="s">
        <v>118</v>
      </c>
      <c r="F474" s="62">
        <v>7</v>
      </c>
      <c r="G474" s="59">
        <f t="shared" si="117"/>
        <v>1835.94</v>
      </c>
      <c r="H474" s="60">
        <f t="shared" si="118"/>
        <v>213.5198</v>
      </c>
      <c r="I474" s="60">
        <f t="shared" si="119"/>
        <v>2049.4499999999998</v>
      </c>
      <c r="J474" s="60">
        <f t="shared" si="120"/>
        <v>14346.15</v>
      </c>
    </row>
    <row r="475" spans="1:10" ht="25.9" customHeight="1">
      <c r="A475" s="76">
        <v>42375</v>
      </c>
      <c r="B475" s="81">
        <v>43191</v>
      </c>
      <c r="C475" s="48" t="s">
        <v>937</v>
      </c>
      <c r="D475" s="57" t="s">
        <v>121</v>
      </c>
      <c r="E475" s="57" t="s">
        <v>118</v>
      </c>
      <c r="F475" s="62">
        <v>7</v>
      </c>
      <c r="G475" s="59">
        <f t="shared" si="117"/>
        <v>2509.59</v>
      </c>
      <c r="H475" s="60">
        <f t="shared" si="118"/>
        <v>291.86529999999999</v>
      </c>
      <c r="I475" s="60">
        <f t="shared" si="119"/>
        <v>2801.45</v>
      </c>
      <c r="J475" s="60">
        <f t="shared" si="120"/>
        <v>19610.150000000001</v>
      </c>
    </row>
    <row r="476" spans="1:10" ht="19.149999999999999" customHeight="1">
      <c r="A476" s="76">
        <v>42376</v>
      </c>
      <c r="B476" s="57" t="s">
        <v>633</v>
      </c>
      <c r="C476" s="48" t="s">
        <v>938</v>
      </c>
      <c r="D476" s="57" t="s">
        <v>140</v>
      </c>
      <c r="E476" s="57" t="s">
        <v>118</v>
      </c>
      <c r="F476" s="59">
        <v>2</v>
      </c>
      <c r="G476" s="59">
        <f t="shared" si="117"/>
        <v>4231.22</v>
      </c>
      <c r="H476" s="60">
        <f t="shared" si="118"/>
        <v>492.0908</v>
      </c>
      <c r="I476" s="60">
        <f t="shared" si="119"/>
        <v>4723.3100000000004</v>
      </c>
      <c r="J476" s="60">
        <f t="shared" si="120"/>
        <v>9446.6200000000008</v>
      </c>
    </row>
    <row r="477" spans="1:10" ht="19.149999999999999" customHeight="1">
      <c r="A477" s="70" t="s">
        <v>747</v>
      </c>
      <c r="B477" s="155" t="s">
        <v>748</v>
      </c>
      <c r="C477" s="156"/>
      <c r="D477" s="156"/>
      <c r="E477" s="156"/>
      <c r="F477" s="156"/>
      <c r="G477" s="156"/>
      <c r="H477" s="156"/>
      <c r="I477" s="157"/>
      <c r="J477" s="45">
        <f>SUM(J478:J481)</f>
        <v>24911.379999999997</v>
      </c>
    </row>
    <row r="478" spans="1:10" ht="34.5" customHeight="1">
      <c r="A478" s="82">
        <v>42401</v>
      </c>
      <c r="B478" s="64">
        <v>97331</v>
      </c>
      <c r="C478" s="56" t="s">
        <v>634</v>
      </c>
      <c r="D478" s="68" t="s">
        <v>121</v>
      </c>
      <c r="E478" s="69" t="s">
        <v>125</v>
      </c>
      <c r="F478" s="62">
        <v>118.92</v>
      </c>
      <c r="G478" s="59">
        <f>VLOOKUP(B478,COMPNORMAL,2,FALSE)</f>
        <v>29.660000000000004</v>
      </c>
      <c r="H478" s="60">
        <f t="shared" ref="H478:H481" si="121">TRUNC(G478*BDI,4)</f>
        <v>6.6022999999999996</v>
      </c>
      <c r="I478" s="60">
        <f t="shared" ref="I478:I481" si="122">TRUNC(G478*(1+BDI),2)</f>
        <v>36.26</v>
      </c>
      <c r="J478" s="60">
        <f t="shared" ref="J478:J481" si="123">ROUND(I478*F478,2)</f>
        <v>4312.04</v>
      </c>
    </row>
    <row r="479" spans="1:10" ht="34.5" customHeight="1">
      <c r="A479" s="82">
        <v>42402</v>
      </c>
      <c r="B479" s="64">
        <v>97332</v>
      </c>
      <c r="C479" s="56" t="s">
        <v>635</v>
      </c>
      <c r="D479" s="68" t="s">
        <v>121</v>
      </c>
      <c r="E479" s="69" t="s">
        <v>125</v>
      </c>
      <c r="F479" s="62">
        <v>139.54</v>
      </c>
      <c r="G479" s="59">
        <f>VLOOKUP(B479,COMPNORMAL,2,FALSE)</f>
        <v>53.05</v>
      </c>
      <c r="H479" s="60">
        <f t="shared" si="121"/>
        <v>11.8089</v>
      </c>
      <c r="I479" s="60">
        <f t="shared" si="122"/>
        <v>64.849999999999994</v>
      </c>
      <c r="J479" s="60">
        <f t="shared" si="123"/>
        <v>9049.17</v>
      </c>
    </row>
    <row r="480" spans="1:10" ht="34.5" customHeight="1">
      <c r="A480" s="82">
        <v>42403</v>
      </c>
      <c r="B480" s="64">
        <v>97333</v>
      </c>
      <c r="C480" s="56" t="s">
        <v>636</v>
      </c>
      <c r="D480" s="68" t="s">
        <v>121</v>
      </c>
      <c r="E480" s="69" t="s">
        <v>125</v>
      </c>
      <c r="F480" s="62">
        <v>53.24</v>
      </c>
      <c r="G480" s="59">
        <f>VLOOKUP(B480,COMPNORMAL,2,FALSE)</f>
        <v>66.039999999999992</v>
      </c>
      <c r="H480" s="60">
        <f t="shared" si="121"/>
        <v>14.7005</v>
      </c>
      <c r="I480" s="60">
        <f t="shared" si="122"/>
        <v>80.739999999999995</v>
      </c>
      <c r="J480" s="60">
        <f t="shared" si="123"/>
        <v>4298.6000000000004</v>
      </c>
    </row>
    <row r="481" spans="1:10" ht="34.5" customHeight="1">
      <c r="A481" s="82">
        <v>42404</v>
      </c>
      <c r="B481" s="64">
        <v>97330</v>
      </c>
      <c r="C481" s="56" t="s">
        <v>637</v>
      </c>
      <c r="D481" s="68" t="s">
        <v>121</v>
      </c>
      <c r="E481" s="69" t="s">
        <v>125</v>
      </c>
      <c r="F481" s="62">
        <v>73.86</v>
      </c>
      <c r="G481" s="59">
        <f>VLOOKUP(B481,COMPNORMAL,2,FALSE)</f>
        <v>80.309999999999988</v>
      </c>
      <c r="H481" s="60">
        <f t="shared" si="121"/>
        <v>17.876999999999999</v>
      </c>
      <c r="I481" s="60">
        <f t="shared" si="122"/>
        <v>98.18</v>
      </c>
      <c r="J481" s="60">
        <f t="shared" si="123"/>
        <v>7251.57</v>
      </c>
    </row>
    <row r="482" spans="1:10" ht="19.149999999999999" customHeight="1">
      <c r="A482" s="55">
        <v>17</v>
      </c>
      <c r="B482" s="155" t="s">
        <v>749</v>
      </c>
      <c r="C482" s="156"/>
      <c r="D482" s="156"/>
      <c r="E482" s="156"/>
      <c r="F482" s="156"/>
      <c r="G482" s="156"/>
      <c r="H482" s="156"/>
      <c r="I482" s="157"/>
      <c r="J482" s="45">
        <f>SUM(J483:J487)</f>
        <v>4399.07</v>
      </c>
    </row>
    <row r="483" spans="1:10" ht="19.149999999999999" customHeight="1">
      <c r="A483" s="56" t="s">
        <v>638</v>
      </c>
      <c r="B483" s="58" t="s">
        <v>639</v>
      </c>
      <c r="C483" s="48" t="s">
        <v>939</v>
      </c>
      <c r="D483" s="57" t="s">
        <v>136</v>
      </c>
      <c r="E483" s="58" t="s">
        <v>226</v>
      </c>
      <c r="F483" s="59">
        <v>3</v>
      </c>
      <c r="G483" s="59">
        <f>VLOOKUP(B483,COMPNORMAL,2,FALSE)</f>
        <v>442.37</v>
      </c>
      <c r="H483" s="60">
        <f t="shared" ref="H483:H487" si="124">TRUNC(G483*BDI,4)</f>
        <v>98.471500000000006</v>
      </c>
      <c r="I483" s="60">
        <f t="shared" ref="I483:I487" si="125">TRUNC(G483*(1+BDI),2)</f>
        <v>540.84</v>
      </c>
      <c r="J483" s="60">
        <f t="shared" ref="J483:J487" si="126">ROUND(I483*F483,2)</f>
        <v>1622.52</v>
      </c>
    </row>
    <row r="484" spans="1:10" ht="19.149999999999999" customHeight="1">
      <c r="A484" s="56" t="s">
        <v>640</v>
      </c>
      <c r="B484" s="58" t="s">
        <v>641</v>
      </c>
      <c r="C484" s="48" t="s">
        <v>940</v>
      </c>
      <c r="D484" s="57" t="s">
        <v>136</v>
      </c>
      <c r="E484" s="58" t="s">
        <v>226</v>
      </c>
      <c r="F484" s="59">
        <v>9</v>
      </c>
      <c r="G484" s="59">
        <f>VLOOKUP(B484,COMPNORMAL,2,FALSE)</f>
        <v>157.36999999999998</v>
      </c>
      <c r="H484" s="60">
        <f t="shared" si="124"/>
        <v>35.030500000000004</v>
      </c>
      <c r="I484" s="60">
        <f t="shared" si="125"/>
        <v>192.4</v>
      </c>
      <c r="J484" s="60">
        <f t="shared" si="126"/>
        <v>1731.6</v>
      </c>
    </row>
    <row r="485" spans="1:10" ht="19.149999999999999" customHeight="1">
      <c r="A485" s="56" t="s">
        <v>642</v>
      </c>
      <c r="B485" s="58" t="s">
        <v>643</v>
      </c>
      <c r="C485" s="48" t="s">
        <v>941</v>
      </c>
      <c r="D485" s="57" t="s">
        <v>136</v>
      </c>
      <c r="E485" s="58" t="s">
        <v>226</v>
      </c>
      <c r="F485" s="59">
        <v>1</v>
      </c>
      <c r="G485" s="59">
        <f>VLOOKUP(B485,COMPNORMAL,2,FALSE)</f>
        <v>184.76999999999998</v>
      </c>
      <c r="H485" s="60">
        <f t="shared" si="124"/>
        <v>41.129800000000003</v>
      </c>
      <c r="I485" s="60">
        <f t="shared" si="125"/>
        <v>225.89</v>
      </c>
      <c r="J485" s="60">
        <f t="shared" si="126"/>
        <v>225.89</v>
      </c>
    </row>
    <row r="486" spans="1:10" ht="14.65" customHeight="1">
      <c r="A486" s="56" t="s">
        <v>644</v>
      </c>
      <c r="B486" s="84" t="s">
        <v>691</v>
      </c>
      <c r="C486" s="56" t="s">
        <v>645</v>
      </c>
      <c r="D486" s="57" t="s">
        <v>513</v>
      </c>
      <c r="E486" s="58" t="s">
        <v>118</v>
      </c>
      <c r="F486" s="59">
        <v>18</v>
      </c>
      <c r="G486" s="59">
        <f>VLOOKUP(B486,COMPNORMAL,2,FALSE)</f>
        <v>29.85</v>
      </c>
      <c r="H486" s="60">
        <f t="shared" si="124"/>
        <v>6.6445999999999996</v>
      </c>
      <c r="I486" s="60">
        <f t="shared" si="125"/>
        <v>36.49</v>
      </c>
      <c r="J486" s="60">
        <f t="shared" si="126"/>
        <v>656.82</v>
      </c>
    </row>
    <row r="487" spans="1:10" ht="19.149999999999999" customHeight="1">
      <c r="A487" s="56" t="s">
        <v>646</v>
      </c>
      <c r="B487" s="58" t="s">
        <v>571</v>
      </c>
      <c r="C487" s="48" t="s">
        <v>942</v>
      </c>
      <c r="D487" s="57" t="s">
        <v>136</v>
      </c>
      <c r="E487" s="58" t="s">
        <v>137</v>
      </c>
      <c r="F487" s="59">
        <v>12</v>
      </c>
      <c r="G487" s="59">
        <f>VLOOKUP(B487,COMPNORMAL,2,FALSE)</f>
        <v>11.06</v>
      </c>
      <c r="H487" s="60">
        <f t="shared" si="124"/>
        <v>2.4619</v>
      </c>
      <c r="I487" s="60">
        <f t="shared" si="125"/>
        <v>13.52</v>
      </c>
      <c r="J487" s="60">
        <f t="shared" si="126"/>
        <v>162.24</v>
      </c>
    </row>
    <row r="488" spans="1:10" ht="19.149999999999999" customHeight="1">
      <c r="A488" s="55">
        <v>18</v>
      </c>
      <c r="B488" s="155" t="s">
        <v>750</v>
      </c>
      <c r="C488" s="156"/>
      <c r="D488" s="156"/>
      <c r="E488" s="156"/>
      <c r="F488" s="156"/>
      <c r="G488" s="156"/>
      <c r="H488" s="156"/>
      <c r="I488" s="157"/>
      <c r="J488" s="45">
        <f>SUM(J489:J502)+J503</f>
        <v>148698.11000000004</v>
      </c>
    </row>
    <row r="489" spans="1:10" ht="14.65" customHeight="1">
      <c r="A489" s="56" t="s">
        <v>647</v>
      </c>
      <c r="B489" s="85">
        <v>190611</v>
      </c>
      <c r="C489" s="56" t="s">
        <v>648</v>
      </c>
      <c r="D489" s="57" t="s">
        <v>140</v>
      </c>
      <c r="E489" s="58" t="s">
        <v>118</v>
      </c>
      <c r="F489" s="59">
        <v>2</v>
      </c>
      <c r="G489" s="59">
        <f t="shared" ref="G489:G502" si="127">VLOOKUP(B489,COMPNORMAL,2,FALSE)</f>
        <v>140.9</v>
      </c>
      <c r="H489" s="60">
        <f t="shared" ref="H489:H502" si="128">TRUNC(G489*BDI,4)</f>
        <v>31.3643</v>
      </c>
      <c r="I489" s="60">
        <f t="shared" ref="I489:I502" si="129">TRUNC(G489*(1+BDI),2)</f>
        <v>172.26</v>
      </c>
      <c r="J489" s="60">
        <f t="shared" ref="J489:J502" si="130">ROUND(I489*F489,2)</f>
        <v>344.52</v>
      </c>
    </row>
    <row r="490" spans="1:10" ht="14.65" customHeight="1">
      <c r="A490" s="56" t="s">
        <v>649</v>
      </c>
      <c r="B490" s="85">
        <v>190404</v>
      </c>
      <c r="C490" s="56" t="s">
        <v>650</v>
      </c>
      <c r="D490" s="57" t="s">
        <v>140</v>
      </c>
      <c r="E490" s="58" t="s">
        <v>122</v>
      </c>
      <c r="F490" s="59">
        <v>2.1800000000000002</v>
      </c>
      <c r="G490" s="59">
        <f t="shared" si="127"/>
        <v>553.38</v>
      </c>
      <c r="H490" s="60">
        <f t="shared" si="128"/>
        <v>123.1823</v>
      </c>
      <c r="I490" s="60">
        <f t="shared" si="129"/>
        <v>676.56</v>
      </c>
      <c r="J490" s="60">
        <f t="shared" si="130"/>
        <v>1474.9</v>
      </c>
    </row>
    <row r="491" spans="1:10" ht="19.149999999999999" customHeight="1">
      <c r="A491" s="56" t="s">
        <v>651</v>
      </c>
      <c r="B491" s="84" t="s">
        <v>692</v>
      </c>
      <c r="C491" s="48" t="s">
        <v>943</v>
      </c>
      <c r="D491" s="57" t="s">
        <v>513</v>
      </c>
      <c r="E491" s="58" t="s">
        <v>226</v>
      </c>
      <c r="F491" s="59">
        <v>3</v>
      </c>
      <c r="G491" s="59">
        <f t="shared" si="127"/>
        <v>234.72</v>
      </c>
      <c r="H491" s="60">
        <f t="shared" si="128"/>
        <v>52.248600000000003</v>
      </c>
      <c r="I491" s="60">
        <f t="shared" si="129"/>
        <v>286.95999999999998</v>
      </c>
      <c r="J491" s="60">
        <f t="shared" si="130"/>
        <v>860.88</v>
      </c>
    </row>
    <row r="492" spans="1:10" ht="14.65" customHeight="1">
      <c r="A492" s="56" t="s">
        <v>652</v>
      </c>
      <c r="B492" s="84" t="s">
        <v>693</v>
      </c>
      <c r="C492" s="56" t="s">
        <v>653</v>
      </c>
      <c r="D492" s="57" t="s">
        <v>513</v>
      </c>
      <c r="E492" s="58" t="s">
        <v>122</v>
      </c>
      <c r="F492" s="59">
        <v>68.5</v>
      </c>
      <c r="G492" s="59">
        <f t="shared" si="127"/>
        <v>595.54999999999995</v>
      </c>
      <c r="H492" s="60">
        <f t="shared" si="128"/>
        <v>132.5694</v>
      </c>
      <c r="I492" s="60">
        <f t="shared" si="129"/>
        <v>728.11</v>
      </c>
      <c r="J492" s="60">
        <f t="shared" si="130"/>
        <v>49875.54</v>
      </c>
    </row>
    <row r="493" spans="1:10" ht="34.5" customHeight="1">
      <c r="A493" s="67" t="s">
        <v>654</v>
      </c>
      <c r="B493" s="69" t="s">
        <v>655</v>
      </c>
      <c r="C493" s="56" t="s">
        <v>656</v>
      </c>
      <c r="D493" s="68" t="s">
        <v>136</v>
      </c>
      <c r="E493" s="69" t="s">
        <v>187</v>
      </c>
      <c r="F493" s="62">
        <v>7</v>
      </c>
      <c r="G493" s="59">
        <f t="shared" si="127"/>
        <v>535.73</v>
      </c>
      <c r="H493" s="60">
        <f t="shared" si="128"/>
        <v>119.2534</v>
      </c>
      <c r="I493" s="60">
        <f t="shared" si="129"/>
        <v>654.98</v>
      </c>
      <c r="J493" s="60">
        <f t="shared" si="130"/>
        <v>4584.8599999999997</v>
      </c>
    </row>
    <row r="494" spans="1:10" ht="19.149999999999999" customHeight="1">
      <c r="A494" s="56" t="s">
        <v>657</v>
      </c>
      <c r="B494" s="58" t="s">
        <v>658</v>
      </c>
      <c r="C494" s="48" t="s">
        <v>944</v>
      </c>
      <c r="D494" s="57" t="s">
        <v>136</v>
      </c>
      <c r="E494" s="58" t="s">
        <v>187</v>
      </c>
      <c r="F494" s="59">
        <v>6.99</v>
      </c>
      <c r="G494" s="59">
        <f t="shared" si="127"/>
        <v>1020.1299999999999</v>
      </c>
      <c r="H494" s="60">
        <f t="shared" si="128"/>
        <v>227.08090000000001</v>
      </c>
      <c r="I494" s="60">
        <f t="shared" si="129"/>
        <v>1247.21</v>
      </c>
      <c r="J494" s="60">
        <f t="shared" si="130"/>
        <v>8718</v>
      </c>
    </row>
    <row r="495" spans="1:10" ht="17.25" customHeight="1">
      <c r="A495" s="56" t="s">
        <v>659</v>
      </c>
      <c r="B495" s="58" t="s">
        <v>658</v>
      </c>
      <c r="C495" s="56" t="s">
        <v>660</v>
      </c>
      <c r="D495" s="57" t="s">
        <v>136</v>
      </c>
      <c r="E495" s="58" t="s">
        <v>187</v>
      </c>
      <c r="F495" s="59">
        <v>5.08</v>
      </c>
      <c r="G495" s="59">
        <f t="shared" si="127"/>
        <v>1020.1299999999999</v>
      </c>
      <c r="H495" s="60">
        <f t="shared" si="128"/>
        <v>227.08090000000001</v>
      </c>
      <c r="I495" s="60">
        <f t="shared" si="129"/>
        <v>1247.21</v>
      </c>
      <c r="J495" s="60">
        <f t="shared" si="130"/>
        <v>6335.83</v>
      </c>
    </row>
    <row r="496" spans="1:10" ht="14.65" customHeight="1">
      <c r="A496" s="56" t="s">
        <v>661</v>
      </c>
      <c r="B496" s="58" t="s">
        <v>662</v>
      </c>
      <c r="C496" s="56" t="s">
        <v>663</v>
      </c>
      <c r="D496" s="57" t="s">
        <v>136</v>
      </c>
      <c r="E496" s="58" t="s">
        <v>226</v>
      </c>
      <c r="F496" s="59">
        <v>1</v>
      </c>
      <c r="G496" s="59">
        <f t="shared" si="127"/>
        <v>1657.6100000000001</v>
      </c>
      <c r="H496" s="60">
        <f t="shared" si="128"/>
        <v>368.98390000000001</v>
      </c>
      <c r="I496" s="60">
        <f t="shared" si="129"/>
        <v>2026.59</v>
      </c>
      <c r="J496" s="60">
        <f t="shared" si="130"/>
        <v>2026.59</v>
      </c>
    </row>
    <row r="497" spans="1:10" ht="14.65" customHeight="1">
      <c r="A497" s="56" t="s">
        <v>664</v>
      </c>
      <c r="B497" s="58" t="s">
        <v>665</v>
      </c>
      <c r="C497" s="56" t="s">
        <v>666</v>
      </c>
      <c r="D497" s="57" t="s">
        <v>136</v>
      </c>
      <c r="E497" s="58" t="s">
        <v>137</v>
      </c>
      <c r="F497" s="59">
        <v>818.1</v>
      </c>
      <c r="G497" s="59">
        <f t="shared" si="127"/>
        <v>0.75</v>
      </c>
      <c r="H497" s="60">
        <f t="shared" si="128"/>
        <v>0.16689999999999999</v>
      </c>
      <c r="I497" s="60">
        <f t="shared" si="129"/>
        <v>0.91</v>
      </c>
      <c r="J497" s="60">
        <f t="shared" si="130"/>
        <v>744.47</v>
      </c>
    </row>
    <row r="498" spans="1:10" ht="25.9" customHeight="1">
      <c r="A498" s="56" t="s">
        <v>667</v>
      </c>
      <c r="B498" s="58" t="s">
        <v>668</v>
      </c>
      <c r="C498" s="56" t="s">
        <v>669</v>
      </c>
      <c r="D498" s="57" t="s">
        <v>136</v>
      </c>
      <c r="E498" s="58" t="s">
        <v>591</v>
      </c>
      <c r="F498" s="62">
        <v>25.73</v>
      </c>
      <c r="G498" s="59">
        <f t="shared" si="127"/>
        <v>354.7</v>
      </c>
      <c r="H498" s="60">
        <f t="shared" si="128"/>
        <v>78.956199999999995</v>
      </c>
      <c r="I498" s="60">
        <f t="shared" si="129"/>
        <v>433.65</v>
      </c>
      <c r="J498" s="60">
        <f t="shared" si="130"/>
        <v>11157.81</v>
      </c>
    </row>
    <row r="499" spans="1:10" ht="14.65" customHeight="1">
      <c r="A499" s="56" t="s">
        <v>670</v>
      </c>
      <c r="B499" s="58" t="s">
        <v>671</v>
      </c>
      <c r="C499" s="56" t="s">
        <v>672</v>
      </c>
      <c r="D499" s="57" t="s">
        <v>136</v>
      </c>
      <c r="E499" s="58" t="s">
        <v>137</v>
      </c>
      <c r="F499" s="59">
        <v>427.53</v>
      </c>
      <c r="G499" s="59">
        <f t="shared" si="127"/>
        <v>14.91</v>
      </c>
      <c r="H499" s="60">
        <f t="shared" si="128"/>
        <v>3.3189000000000002</v>
      </c>
      <c r="I499" s="60">
        <f t="shared" si="129"/>
        <v>18.22</v>
      </c>
      <c r="J499" s="60">
        <f t="shared" si="130"/>
        <v>7789.6</v>
      </c>
    </row>
    <row r="500" spans="1:10" ht="19.149999999999999" customHeight="1">
      <c r="A500" s="56" t="s">
        <v>673</v>
      </c>
      <c r="B500" s="61">
        <v>98511</v>
      </c>
      <c r="C500" s="48" t="s">
        <v>945</v>
      </c>
      <c r="D500" s="57" t="s">
        <v>121</v>
      </c>
      <c r="E500" s="58" t="s">
        <v>118</v>
      </c>
      <c r="F500" s="59">
        <v>23</v>
      </c>
      <c r="G500" s="59">
        <f t="shared" si="127"/>
        <v>142.43</v>
      </c>
      <c r="H500" s="60">
        <f t="shared" si="128"/>
        <v>31.704899999999999</v>
      </c>
      <c r="I500" s="60">
        <f t="shared" si="129"/>
        <v>174.13</v>
      </c>
      <c r="J500" s="60">
        <f t="shared" si="130"/>
        <v>4004.99</v>
      </c>
    </row>
    <row r="501" spans="1:10" ht="19.149999999999999" customHeight="1">
      <c r="A501" s="56" t="s">
        <v>674</v>
      </c>
      <c r="B501" s="58" t="s">
        <v>675</v>
      </c>
      <c r="C501" s="48" t="s">
        <v>946</v>
      </c>
      <c r="D501" s="57" t="s">
        <v>136</v>
      </c>
      <c r="E501" s="58" t="s">
        <v>226</v>
      </c>
      <c r="F501" s="59">
        <v>2</v>
      </c>
      <c r="G501" s="59">
        <f t="shared" si="127"/>
        <v>18090.89</v>
      </c>
      <c r="H501" s="60">
        <f>TRUNC(G501*BDIF,4)</f>
        <v>2103.9704999999999</v>
      </c>
      <c r="I501" s="60">
        <f>TRUNC(G501*(1+BDIF),2)</f>
        <v>20194.86</v>
      </c>
      <c r="J501" s="60">
        <f t="shared" si="130"/>
        <v>40389.72</v>
      </c>
    </row>
    <row r="502" spans="1:10" ht="17.25" customHeight="1">
      <c r="A502" s="56" t="s">
        <v>676</v>
      </c>
      <c r="B502" s="84" t="s">
        <v>677</v>
      </c>
      <c r="C502" s="56" t="s">
        <v>678</v>
      </c>
      <c r="D502" s="57" t="s">
        <v>513</v>
      </c>
      <c r="E502" s="86" t="s">
        <v>679</v>
      </c>
      <c r="F502" s="59">
        <v>1</v>
      </c>
      <c r="G502" s="59">
        <f t="shared" si="127"/>
        <v>5378.87</v>
      </c>
      <c r="H502" s="60">
        <f t="shared" si="128"/>
        <v>1197.3363999999999</v>
      </c>
      <c r="I502" s="60">
        <f t="shared" si="129"/>
        <v>6576.2</v>
      </c>
      <c r="J502" s="60">
        <f t="shared" si="130"/>
        <v>6576.2</v>
      </c>
    </row>
    <row r="503" spans="1:10" ht="19.149999999999999" customHeight="1">
      <c r="A503" s="70" t="s">
        <v>751</v>
      </c>
      <c r="B503" s="155" t="s">
        <v>752</v>
      </c>
      <c r="C503" s="156"/>
      <c r="D503" s="156"/>
      <c r="E503" s="156"/>
      <c r="F503" s="156"/>
      <c r="G503" s="156"/>
      <c r="H503" s="156"/>
      <c r="I503" s="157"/>
      <c r="J503" s="45">
        <f>SUM(J504:J508)</f>
        <v>3814.2</v>
      </c>
    </row>
    <row r="504" spans="1:10" ht="19.149999999999999" customHeight="1">
      <c r="A504" s="56" t="s">
        <v>680</v>
      </c>
      <c r="B504" s="61">
        <v>92916</v>
      </c>
      <c r="C504" s="48" t="s">
        <v>947</v>
      </c>
      <c r="D504" s="57" t="s">
        <v>121</v>
      </c>
      <c r="E504" s="58" t="s">
        <v>177</v>
      </c>
      <c r="F504" s="59">
        <v>20.88</v>
      </c>
      <c r="G504" s="59">
        <f>VLOOKUP(B504,COMPNORMAL,2,FALSE)</f>
        <v>16.22</v>
      </c>
      <c r="H504" s="60">
        <f t="shared" ref="H504:H508" si="131">TRUNC(G504*BDI,4)</f>
        <v>3.6105</v>
      </c>
      <c r="I504" s="60">
        <f t="shared" ref="I504:I508" si="132">TRUNC(G504*(1+BDI),2)</f>
        <v>19.829999999999998</v>
      </c>
      <c r="J504" s="60">
        <f t="shared" ref="J504:J508" si="133">ROUND(I504*F504,2)</f>
        <v>414.05</v>
      </c>
    </row>
    <row r="505" spans="1:10" ht="19.149999999999999" customHeight="1">
      <c r="A505" s="56" t="s">
        <v>681</v>
      </c>
      <c r="B505" s="61">
        <v>92915</v>
      </c>
      <c r="C505" s="48" t="s">
        <v>948</v>
      </c>
      <c r="D505" s="57" t="s">
        <v>121</v>
      </c>
      <c r="E505" s="58" t="s">
        <v>177</v>
      </c>
      <c r="F505" s="59">
        <v>4.47</v>
      </c>
      <c r="G505" s="59">
        <f>VLOOKUP(B505,COMPNORMAL,2,FALSE)</f>
        <v>16.440000000000001</v>
      </c>
      <c r="H505" s="60">
        <f t="shared" si="131"/>
        <v>3.6595</v>
      </c>
      <c r="I505" s="60">
        <f t="shared" si="132"/>
        <v>20.09</v>
      </c>
      <c r="J505" s="60">
        <f t="shared" si="133"/>
        <v>89.8</v>
      </c>
    </row>
    <row r="506" spans="1:10" ht="25.9" customHeight="1">
      <c r="A506" s="56" t="s">
        <v>682</v>
      </c>
      <c r="B506" s="85">
        <v>102477</v>
      </c>
      <c r="C506" s="48" t="s">
        <v>765</v>
      </c>
      <c r="D506" s="71" t="s">
        <v>121</v>
      </c>
      <c r="E506" s="57" t="s">
        <v>155</v>
      </c>
      <c r="F506" s="62">
        <v>1.24</v>
      </c>
      <c r="G506" s="59">
        <f>VLOOKUP(B506,COMPNORMAL,2,FALSE)</f>
        <v>455.15999999999997</v>
      </c>
      <c r="H506" s="60">
        <f t="shared" si="131"/>
        <v>101.3186</v>
      </c>
      <c r="I506" s="60">
        <f t="shared" si="132"/>
        <v>556.47</v>
      </c>
      <c r="J506" s="60">
        <f t="shared" si="133"/>
        <v>690.02</v>
      </c>
    </row>
    <row r="507" spans="1:10" ht="25.9" customHeight="1">
      <c r="A507" s="56" t="s">
        <v>683</v>
      </c>
      <c r="B507" s="85">
        <v>92263</v>
      </c>
      <c r="C507" s="56" t="s">
        <v>207</v>
      </c>
      <c r="D507" s="71" t="s">
        <v>121</v>
      </c>
      <c r="E507" s="57" t="s">
        <v>122</v>
      </c>
      <c r="F507" s="62">
        <v>15.32</v>
      </c>
      <c r="G507" s="59">
        <f>VLOOKUP(B507,COMPNORMAL,2,FALSE)</f>
        <v>101.27999999999999</v>
      </c>
      <c r="H507" s="60">
        <f t="shared" si="131"/>
        <v>22.544899999999998</v>
      </c>
      <c r="I507" s="60">
        <f t="shared" si="132"/>
        <v>123.82</v>
      </c>
      <c r="J507" s="60">
        <f t="shared" si="133"/>
        <v>1896.92</v>
      </c>
    </row>
    <row r="508" spans="1:10" ht="25.9" customHeight="1">
      <c r="A508" s="56" t="s">
        <v>684</v>
      </c>
      <c r="B508" s="87">
        <v>98556</v>
      </c>
      <c r="C508" s="56" t="s">
        <v>2504</v>
      </c>
      <c r="D508" s="71" t="s">
        <v>121</v>
      </c>
      <c r="E508" s="57" t="s">
        <v>122</v>
      </c>
      <c r="F508" s="62">
        <v>15.32</v>
      </c>
      <c r="G508" s="59">
        <f>CPU!J3610</f>
        <v>38.630000000000003</v>
      </c>
      <c r="H508" s="60">
        <f t="shared" si="131"/>
        <v>8.5990000000000002</v>
      </c>
      <c r="I508" s="60">
        <f t="shared" si="132"/>
        <v>47.22</v>
      </c>
      <c r="J508" s="60">
        <f t="shared" si="133"/>
        <v>723.41</v>
      </c>
    </row>
    <row r="509" spans="1:10" ht="14.65" customHeight="1">
      <c r="A509" s="158"/>
      <c r="B509" s="158"/>
      <c r="C509" s="158"/>
      <c r="D509" s="158"/>
      <c r="E509" s="158"/>
      <c r="F509" s="158"/>
      <c r="G509" s="159"/>
      <c r="H509" s="160" t="s">
        <v>753</v>
      </c>
      <c r="I509" s="161"/>
      <c r="J509" s="45">
        <f>J488+J482+J468+J459+J448+J441+J410+J179+J126+J71+J66+J60+J46+J27+J33+J23+J18+J6</f>
        <v>4005065.01</v>
      </c>
    </row>
    <row r="510" spans="1:10">
      <c r="A510" s="154" t="s">
        <v>950</v>
      </c>
      <c r="B510" s="154"/>
      <c r="C510" s="154"/>
      <c r="D510" s="154"/>
      <c r="E510" s="154"/>
      <c r="F510" s="154"/>
      <c r="G510" s="154"/>
      <c r="H510" s="154"/>
      <c r="I510" s="154"/>
      <c r="J510" s="154"/>
    </row>
    <row r="511" spans="1:10">
      <c r="A511" s="154"/>
      <c r="B511" s="154"/>
      <c r="C511" s="154"/>
      <c r="D511" s="154"/>
      <c r="E511" s="154"/>
      <c r="F511" s="154"/>
      <c r="G511" s="154"/>
      <c r="H511" s="154"/>
      <c r="I511" s="154"/>
      <c r="J511" s="154"/>
    </row>
    <row r="512" spans="1:10">
      <c r="A512" s="154"/>
      <c r="B512" s="154"/>
      <c r="C512" s="154"/>
      <c r="D512" s="154"/>
      <c r="E512" s="154"/>
      <c r="F512" s="154"/>
      <c r="G512" s="154"/>
      <c r="H512" s="154"/>
      <c r="I512" s="154"/>
      <c r="J512" s="154"/>
    </row>
  </sheetData>
  <autoFilter ref="A5:J512"/>
  <mergeCells count="42">
    <mergeCell ref="B6:I6"/>
    <mergeCell ref="B18:I18"/>
    <mergeCell ref="B23:I23"/>
    <mergeCell ref="B27:I27"/>
    <mergeCell ref="B33:I33"/>
    <mergeCell ref="B46:I46"/>
    <mergeCell ref="B60:I60"/>
    <mergeCell ref="B127:I127"/>
    <mergeCell ref="B133:I133"/>
    <mergeCell ref="B152:I152"/>
    <mergeCell ref="B66:I66"/>
    <mergeCell ref="B71:I71"/>
    <mergeCell ref="B72:I72"/>
    <mergeCell ref="B90:I90"/>
    <mergeCell ref="B98:I98"/>
    <mergeCell ref="B275:I275"/>
    <mergeCell ref="B352:I352"/>
    <mergeCell ref="B359:I359"/>
    <mergeCell ref="B126:I126"/>
    <mergeCell ref="B488:I488"/>
    <mergeCell ref="B427:I427"/>
    <mergeCell ref="B437:I437"/>
    <mergeCell ref="B441:I441"/>
    <mergeCell ref="B448:I448"/>
    <mergeCell ref="B459:I459"/>
    <mergeCell ref="B175:I175"/>
    <mergeCell ref="A510:J512"/>
    <mergeCell ref="B503:I503"/>
    <mergeCell ref="A509:G509"/>
    <mergeCell ref="H509:I509"/>
    <mergeCell ref="A4:J4"/>
    <mergeCell ref="B468:I468"/>
    <mergeCell ref="B469:I469"/>
    <mergeCell ref="B477:I477"/>
    <mergeCell ref="B482:I482"/>
    <mergeCell ref="B383:I383"/>
    <mergeCell ref="B390:I390"/>
    <mergeCell ref="B402:I402"/>
    <mergeCell ref="B410:I410"/>
    <mergeCell ref="B411:I411"/>
    <mergeCell ref="B179:I179"/>
    <mergeCell ref="B180:I180"/>
  </mergeCells>
  <printOptions horizontalCentered="1"/>
  <pageMargins left="0.70866141732283472" right="0.70866141732283472" top="1.1811023622047245" bottom="1.1811023622047245" header="0.31496062992125984" footer="0.31496062992125984"/>
  <pageSetup paperSize="9" scale="51" orientation="portrait" horizontalDpi="1200" verticalDpi="1200" r:id="rId1"/>
  <headerFooter>
    <oddHeader>&amp;L&amp;G</oddHeader>
    <oddFooter>&amp;LPágina &amp;P de &amp;N&amp;CRua Honório Parentes, 702 - Sala 02 - Jóquei Clube
 - Teresina PI -
 CEP 64048-360
CNPJ: 15.497.323/0001-00&amp;R&amp;G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10"/>
  <sheetViews>
    <sheetView view="pageBreakPreview" zoomScale="60" zoomScaleNormal="55" workbookViewId="0">
      <selection activeCell="V2225" sqref="V2225"/>
    </sheetView>
  </sheetViews>
  <sheetFormatPr defaultColWidth="8.83203125" defaultRowHeight="12.75"/>
  <cols>
    <col min="1" max="1" width="10" style="93" customWidth="1"/>
    <col min="2" max="2" width="8.83203125" style="93"/>
    <col min="3" max="3" width="12.83203125" style="93" bestFit="1" customWidth="1"/>
    <col min="4" max="4" width="10.5" style="93" customWidth="1"/>
    <col min="5" max="5" width="136.5" style="93" customWidth="1"/>
    <col min="6" max="6" width="12.6640625" style="93" customWidth="1"/>
    <col min="7" max="7" width="5.83203125" style="93" customWidth="1"/>
    <col min="8" max="8" width="18.83203125" style="153" bestFit="1" customWidth="1"/>
    <col min="9" max="9" width="12.6640625" style="139" customWidth="1"/>
    <col min="10" max="10" width="18.1640625" style="139" bestFit="1" customWidth="1"/>
    <col min="11" max="16384" width="8.83203125" style="93"/>
  </cols>
  <sheetData>
    <row r="1" spans="1:10" ht="17.649999999999999" customHeight="1">
      <c r="D1" s="113" t="s">
        <v>2501</v>
      </c>
      <c r="E1" s="112"/>
      <c r="F1" s="112"/>
      <c r="G1" s="112"/>
      <c r="H1" s="148"/>
      <c r="I1" s="143"/>
      <c r="J1" s="144"/>
    </row>
    <row r="2" spans="1:10" ht="13.15" customHeight="1">
      <c r="A2" s="93">
        <v>1</v>
      </c>
      <c r="B2" s="93" t="s">
        <v>116</v>
      </c>
      <c r="C2" s="1">
        <f>J2</f>
        <v>233.94</v>
      </c>
      <c r="E2" s="94"/>
      <c r="H2" s="149" t="s">
        <v>951</v>
      </c>
      <c r="J2" s="140">
        <v>233.94</v>
      </c>
    </row>
    <row r="3" spans="1:10" ht="17.649999999999999" customHeight="1">
      <c r="D3" s="113" t="s">
        <v>2500</v>
      </c>
      <c r="E3" s="112"/>
      <c r="F3" s="112"/>
      <c r="G3" s="112"/>
      <c r="H3" s="148"/>
      <c r="I3" s="143"/>
      <c r="J3" s="144"/>
    </row>
    <row r="4" spans="1:10" ht="13.15" customHeight="1">
      <c r="D4" s="105" t="s">
        <v>965</v>
      </c>
      <c r="E4" s="104"/>
      <c r="F4" s="103" t="s">
        <v>112</v>
      </c>
      <c r="G4" s="103" t="s">
        <v>113</v>
      </c>
      <c r="H4" s="150" t="s">
        <v>959</v>
      </c>
      <c r="I4" s="142" t="s">
        <v>958</v>
      </c>
      <c r="J4" s="141" t="s">
        <v>8</v>
      </c>
    </row>
    <row r="5" spans="1:10" ht="24.75" customHeight="1">
      <c r="D5" s="106">
        <v>1350</v>
      </c>
      <c r="E5" s="99" t="s">
        <v>2499</v>
      </c>
      <c r="F5" s="98" t="s">
        <v>121</v>
      </c>
      <c r="G5" s="98" t="s">
        <v>118</v>
      </c>
      <c r="H5" s="151">
        <v>0.43390000000000001</v>
      </c>
      <c r="I5" s="145">
        <v>50</v>
      </c>
      <c r="J5" s="145">
        <v>21.69</v>
      </c>
    </row>
    <row r="6" spans="1:10" ht="19.149999999999999" customHeight="1">
      <c r="D6" s="106">
        <v>3992</v>
      </c>
      <c r="E6" s="107" t="s">
        <v>2498</v>
      </c>
      <c r="F6" s="98" t="s">
        <v>121</v>
      </c>
      <c r="G6" s="98" t="s">
        <v>125</v>
      </c>
      <c r="H6" s="151">
        <v>1.6922999999999999</v>
      </c>
      <c r="I6" s="145">
        <v>12.784972654155482</v>
      </c>
      <c r="J6" s="145">
        <v>21.63</v>
      </c>
    </row>
    <row r="7" spans="1:10" ht="19.149999999999999" customHeight="1">
      <c r="D7" s="106">
        <v>4433</v>
      </c>
      <c r="E7" s="107" t="s">
        <v>2494</v>
      </c>
      <c r="F7" s="98" t="s">
        <v>121</v>
      </c>
      <c r="G7" s="98" t="s">
        <v>125</v>
      </c>
      <c r="H7" s="151">
        <v>1.2273000000000001</v>
      </c>
      <c r="I7" s="145">
        <v>18.57</v>
      </c>
      <c r="J7" s="145">
        <v>22.79</v>
      </c>
    </row>
    <row r="8" spans="1:10" ht="13.15" customHeight="1">
      <c r="D8" s="106">
        <v>5061</v>
      </c>
      <c r="E8" s="99" t="s">
        <v>2497</v>
      </c>
      <c r="F8" s="98" t="s">
        <v>121</v>
      </c>
      <c r="G8" s="98" t="s">
        <v>177</v>
      </c>
      <c r="H8" s="151">
        <v>4.2799999999999998E-2</v>
      </c>
      <c r="I8" s="145">
        <v>19.62</v>
      </c>
      <c r="J8" s="145">
        <v>0.83</v>
      </c>
    </row>
    <row r="9" spans="1:10" ht="13.15" customHeight="1">
      <c r="D9" s="105" t="s">
        <v>960</v>
      </c>
      <c r="E9" s="104"/>
      <c r="F9" s="103" t="s">
        <v>112</v>
      </c>
      <c r="G9" s="103" t="s">
        <v>113</v>
      </c>
      <c r="H9" s="150" t="s">
        <v>959</v>
      </c>
      <c r="I9" s="142" t="s">
        <v>958</v>
      </c>
      <c r="J9" s="141" t="s">
        <v>8</v>
      </c>
    </row>
    <row r="10" spans="1:10" ht="13.15" customHeight="1">
      <c r="D10" s="100">
        <v>88239</v>
      </c>
      <c r="E10" s="99" t="s">
        <v>957</v>
      </c>
      <c r="F10" s="98" t="s">
        <v>121</v>
      </c>
      <c r="G10" s="98" t="s">
        <v>147</v>
      </c>
      <c r="H10" s="151">
        <v>0.1</v>
      </c>
      <c r="I10" s="145">
        <v>14.85</v>
      </c>
      <c r="J10" s="145">
        <v>1.48</v>
      </c>
    </row>
    <row r="11" spans="1:10" ht="13.15" customHeight="1">
      <c r="D11" s="100">
        <v>88262</v>
      </c>
      <c r="E11" s="99" t="s">
        <v>956</v>
      </c>
      <c r="F11" s="98" t="s">
        <v>121</v>
      </c>
      <c r="G11" s="98" t="s">
        <v>147</v>
      </c>
      <c r="H11" s="151">
        <v>0.1</v>
      </c>
      <c r="I11" s="145">
        <v>17.600000000000001</v>
      </c>
      <c r="J11" s="145">
        <v>1.76</v>
      </c>
    </row>
    <row r="12" spans="1:10" ht="24.75" customHeight="1">
      <c r="D12" s="100">
        <v>91692</v>
      </c>
      <c r="E12" s="99" t="s">
        <v>955</v>
      </c>
      <c r="F12" s="98" t="s">
        <v>121</v>
      </c>
      <c r="G12" s="98" t="s">
        <v>954</v>
      </c>
      <c r="H12" s="151">
        <v>4.4000000000000003E-3</v>
      </c>
      <c r="I12" s="145">
        <v>24.71</v>
      </c>
      <c r="J12" s="145">
        <v>0.1</v>
      </c>
    </row>
    <row r="13" spans="1:10" ht="24.75" customHeight="1">
      <c r="D13" s="100">
        <v>91693</v>
      </c>
      <c r="E13" s="99" t="s">
        <v>953</v>
      </c>
      <c r="F13" s="98" t="s">
        <v>121</v>
      </c>
      <c r="G13" s="98" t="s">
        <v>952</v>
      </c>
      <c r="H13" s="151">
        <v>1.9099999999999999E-2</v>
      </c>
      <c r="I13" s="145">
        <v>22.25</v>
      </c>
      <c r="J13" s="145">
        <v>0.42</v>
      </c>
    </row>
    <row r="14" spans="1:10" ht="24.75" customHeight="1">
      <c r="D14" s="100">
        <v>94974</v>
      </c>
      <c r="E14" s="99" t="s">
        <v>2492</v>
      </c>
      <c r="F14" s="98" t="s">
        <v>121</v>
      </c>
      <c r="G14" s="98" t="s">
        <v>155</v>
      </c>
      <c r="H14" s="151">
        <v>1.5E-3</v>
      </c>
      <c r="I14" s="145">
        <v>350.06</v>
      </c>
      <c r="J14" s="145">
        <v>0.52</v>
      </c>
    </row>
    <row r="15" spans="1:10" ht="13.15" customHeight="1">
      <c r="A15" s="93">
        <v>2</v>
      </c>
      <c r="B15" s="93">
        <v>98458</v>
      </c>
      <c r="C15" s="1">
        <f>J15</f>
        <v>71.22</v>
      </c>
      <c r="D15" s="97"/>
      <c r="E15" s="96"/>
      <c r="F15" s="96"/>
      <c r="G15" s="95"/>
      <c r="H15" s="149" t="s">
        <v>951</v>
      </c>
      <c r="I15" s="144"/>
      <c r="J15" s="140">
        <v>71.22</v>
      </c>
    </row>
    <row r="16" spans="1:10" ht="19.899999999999999" customHeight="1">
      <c r="D16" s="109" t="s">
        <v>2496</v>
      </c>
      <c r="E16" s="108"/>
      <c r="F16" s="108"/>
      <c r="G16" s="108"/>
      <c r="H16" s="152"/>
      <c r="I16" s="146"/>
      <c r="J16" s="147"/>
    </row>
    <row r="17" spans="1:10" ht="13.15" customHeight="1">
      <c r="D17" s="105" t="s">
        <v>965</v>
      </c>
      <c r="E17" s="104"/>
      <c r="F17" s="103" t="s">
        <v>112</v>
      </c>
      <c r="G17" s="103" t="s">
        <v>113</v>
      </c>
      <c r="H17" s="150" t="s">
        <v>959</v>
      </c>
      <c r="I17" s="142" t="s">
        <v>958</v>
      </c>
      <c r="J17" s="141" t="s">
        <v>8</v>
      </c>
    </row>
    <row r="18" spans="1:10" ht="19.149999999999999" customHeight="1">
      <c r="D18" s="106">
        <v>4417</v>
      </c>
      <c r="E18" s="107" t="s">
        <v>2495</v>
      </c>
      <c r="F18" s="98" t="s">
        <v>121</v>
      </c>
      <c r="G18" s="98" t="s">
        <v>125</v>
      </c>
      <c r="H18" s="151">
        <v>0.74450000000000005</v>
      </c>
      <c r="I18" s="145">
        <v>5.17</v>
      </c>
      <c r="J18" s="145">
        <v>3.84</v>
      </c>
    </row>
    <row r="19" spans="1:10" ht="19.149999999999999" customHeight="1">
      <c r="D19" s="106">
        <v>4433</v>
      </c>
      <c r="E19" s="107" t="s">
        <v>2494</v>
      </c>
      <c r="F19" s="98" t="s">
        <v>121</v>
      </c>
      <c r="G19" s="98" t="s">
        <v>125</v>
      </c>
      <c r="H19" s="151">
        <v>0.41249999999999998</v>
      </c>
      <c r="I19" s="145">
        <v>18.57</v>
      </c>
      <c r="J19" s="145">
        <v>7.66</v>
      </c>
    </row>
    <row r="20" spans="1:10" ht="13.15" customHeight="1">
      <c r="D20" s="106">
        <v>5068</v>
      </c>
      <c r="E20" s="99" t="s">
        <v>961</v>
      </c>
      <c r="F20" s="98" t="s">
        <v>121</v>
      </c>
      <c r="G20" s="98" t="s">
        <v>177</v>
      </c>
      <c r="H20" s="151">
        <v>0.111</v>
      </c>
      <c r="I20" s="145">
        <v>19.96</v>
      </c>
      <c r="J20" s="145">
        <v>2.21</v>
      </c>
    </row>
    <row r="21" spans="1:10" ht="13.15" customHeight="1">
      <c r="D21" s="106">
        <v>7356</v>
      </c>
      <c r="E21" s="99" t="s">
        <v>1204</v>
      </c>
      <c r="F21" s="98" t="s">
        <v>121</v>
      </c>
      <c r="G21" s="98" t="s">
        <v>1187</v>
      </c>
      <c r="H21" s="151">
        <v>2.5600000000000001E-2</v>
      </c>
      <c r="I21" s="145">
        <v>18.87</v>
      </c>
      <c r="J21" s="145">
        <v>0.48</v>
      </c>
    </row>
    <row r="22" spans="1:10" ht="19.149999999999999" customHeight="1">
      <c r="D22" s="106">
        <v>10567</v>
      </c>
      <c r="E22" s="107" t="s">
        <v>2493</v>
      </c>
      <c r="F22" s="98" t="s">
        <v>121</v>
      </c>
      <c r="G22" s="98" t="s">
        <v>125</v>
      </c>
      <c r="H22" s="151">
        <v>0.55000000000000004</v>
      </c>
      <c r="I22" s="145">
        <v>8.4</v>
      </c>
      <c r="J22" s="145">
        <v>4.62</v>
      </c>
    </row>
    <row r="23" spans="1:10" ht="13.15" customHeight="1">
      <c r="D23" s="105" t="s">
        <v>960</v>
      </c>
      <c r="E23" s="104"/>
      <c r="F23" s="103" t="s">
        <v>112</v>
      </c>
      <c r="G23" s="103" t="s">
        <v>113</v>
      </c>
      <c r="H23" s="150" t="s">
        <v>959</v>
      </c>
      <c r="I23" s="142" t="s">
        <v>958</v>
      </c>
      <c r="J23" s="141" t="s">
        <v>8</v>
      </c>
    </row>
    <row r="24" spans="1:10" ht="13.15" customHeight="1">
      <c r="D24" s="100">
        <v>88239</v>
      </c>
      <c r="E24" s="99" t="s">
        <v>957</v>
      </c>
      <c r="F24" s="98" t="s">
        <v>121</v>
      </c>
      <c r="G24" s="98" t="s">
        <v>147</v>
      </c>
      <c r="H24" s="151">
        <v>0.35630000000000001</v>
      </c>
      <c r="I24" s="145">
        <v>14.85</v>
      </c>
      <c r="J24" s="145">
        <v>5.29</v>
      </c>
    </row>
    <row r="25" spans="1:10" ht="13.15" customHeight="1">
      <c r="D25" s="100">
        <v>88262</v>
      </c>
      <c r="E25" s="99" t="s">
        <v>956</v>
      </c>
      <c r="F25" s="98" t="s">
        <v>121</v>
      </c>
      <c r="G25" s="98" t="s">
        <v>147</v>
      </c>
      <c r="H25" s="151">
        <v>0.3616150398406377</v>
      </c>
      <c r="I25" s="145">
        <v>17.600000000000001</v>
      </c>
      <c r="J25" s="145">
        <v>6.36</v>
      </c>
    </row>
    <row r="26" spans="1:10" ht="24.75" customHeight="1">
      <c r="D26" s="100">
        <v>91692</v>
      </c>
      <c r="E26" s="99" t="s">
        <v>955</v>
      </c>
      <c r="F26" s="98" t="s">
        <v>121</v>
      </c>
      <c r="G26" s="98" t="s">
        <v>954</v>
      </c>
      <c r="H26" s="151">
        <v>3.8999999999999998E-3</v>
      </c>
      <c r="I26" s="145">
        <v>24.71</v>
      </c>
      <c r="J26" s="145">
        <v>0.09</v>
      </c>
    </row>
    <row r="27" spans="1:10" ht="24.75" customHeight="1">
      <c r="D27" s="100">
        <v>91693</v>
      </c>
      <c r="E27" s="99" t="s">
        <v>953</v>
      </c>
      <c r="F27" s="98" t="s">
        <v>121</v>
      </c>
      <c r="G27" s="98" t="s">
        <v>952</v>
      </c>
      <c r="H27" s="151">
        <v>1.6799999999999999E-2</v>
      </c>
      <c r="I27" s="145">
        <v>22.25</v>
      </c>
      <c r="J27" s="145">
        <v>0.37</v>
      </c>
    </row>
    <row r="28" spans="1:10" ht="24.75" customHeight="1">
      <c r="D28" s="100">
        <v>94974</v>
      </c>
      <c r="E28" s="99" t="s">
        <v>2492</v>
      </c>
      <c r="F28" s="98" t="s">
        <v>121</v>
      </c>
      <c r="G28" s="98" t="s">
        <v>155</v>
      </c>
      <c r="H28" s="151">
        <v>4.5999999999999999E-3</v>
      </c>
      <c r="I28" s="145">
        <v>350.06</v>
      </c>
      <c r="J28" s="145">
        <v>1.61</v>
      </c>
    </row>
    <row r="29" spans="1:10" ht="17.649999999999999" customHeight="1">
      <c r="D29" s="100">
        <v>99062</v>
      </c>
      <c r="E29" s="99" t="s">
        <v>2491</v>
      </c>
      <c r="F29" s="98" t="s">
        <v>121</v>
      </c>
      <c r="G29" s="98" t="s">
        <v>118</v>
      </c>
      <c r="H29" s="151">
        <v>1.5</v>
      </c>
      <c r="I29" s="145">
        <v>1.66</v>
      </c>
      <c r="J29" s="145">
        <v>2.4900000000000002</v>
      </c>
    </row>
    <row r="30" spans="1:10" ht="13.15" customHeight="1">
      <c r="A30" s="93">
        <v>3</v>
      </c>
      <c r="B30" s="93">
        <v>99059</v>
      </c>
      <c r="C30" s="1">
        <f>J30</f>
        <v>35.020000000000003</v>
      </c>
      <c r="D30" s="97"/>
      <c r="E30" s="96"/>
      <c r="F30" s="96"/>
      <c r="G30" s="95"/>
      <c r="H30" s="149" t="s">
        <v>951</v>
      </c>
      <c r="I30" s="144"/>
      <c r="J30" s="140">
        <v>35.020000000000003</v>
      </c>
    </row>
    <row r="31" spans="1:10" ht="19.899999999999999" customHeight="1">
      <c r="D31" s="109" t="s">
        <v>2490</v>
      </c>
      <c r="E31" s="108"/>
      <c r="F31" s="108"/>
      <c r="G31" s="108"/>
      <c r="H31" s="152"/>
      <c r="I31" s="146"/>
      <c r="J31" s="147"/>
    </row>
    <row r="32" spans="1:10" ht="13.15" customHeight="1">
      <c r="D32" s="105" t="s">
        <v>965</v>
      </c>
      <c r="E32" s="104"/>
      <c r="F32" s="103" t="s">
        <v>112</v>
      </c>
      <c r="G32" s="103" t="s">
        <v>113</v>
      </c>
      <c r="H32" s="150" t="s">
        <v>959</v>
      </c>
      <c r="I32" s="142" t="s">
        <v>958</v>
      </c>
      <c r="J32" s="141" t="s">
        <v>8</v>
      </c>
    </row>
    <row r="33" spans="4:10" ht="17.649999999999999" customHeight="1">
      <c r="D33" s="106">
        <v>4513</v>
      </c>
      <c r="E33" s="99" t="s">
        <v>2489</v>
      </c>
      <c r="F33" s="98" t="s">
        <v>121</v>
      </c>
      <c r="G33" s="98" t="s">
        <v>125</v>
      </c>
      <c r="H33" s="151">
        <v>3.4843999999999999</v>
      </c>
      <c r="I33" s="145">
        <v>5.23</v>
      </c>
      <c r="J33" s="145">
        <v>18.22</v>
      </c>
    </row>
    <row r="34" spans="4:10" ht="19.149999999999999" customHeight="1">
      <c r="D34" s="106">
        <v>6193</v>
      </c>
      <c r="E34" s="107" t="s">
        <v>2488</v>
      </c>
      <c r="F34" s="98" t="s">
        <v>121</v>
      </c>
      <c r="G34" s="98" t="s">
        <v>125</v>
      </c>
      <c r="H34" s="151">
        <v>3.9174000000000002</v>
      </c>
      <c r="I34" s="145">
        <v>4.63</v>
      </c>
      <c r="J34" s="145">
        <v>18.13</v>
      </c>
    </row>
    <row r="35" spans="4:10" ht="19.149999999999999" customHeight="1">
      <c r="D35" s="106">
        <v>10886</v>
      </c>
      <c r="E35" s="107" t="s">
        <v>2441</v>
      </c>
      <c r="F35" s="98" t="s">
        <v>121</v>
      </c>
      <c r="G35" s="98" t="s">
        <v>118</v>
      </c>
      <c r="H35" s="151">
        <v>2.52E-2</v>
      </c>
      <c r="I35" s="145">
        <v>192.5</v>
      </c>
      <c r="J35" s="145">
        <v>4.8499999999999996</v>
      </c>
    </row>
    <row r="36" spans="4:10" ht="19.149999999999999" customHeight="1">
      <c r="D36" s="106">
        <v>10891</v>
      </c>
      <c r="E36" s="107" t="s">
        <v>2440</v>
      </c>
      <c r="F36" s="98" t="s">
        <v>121</v>
      </c>
      <c r="G36" s="98" t="s">
        <v>118</v>
      </c>
      <c r="H36" s="151">
        <v>2.52E-2</v>
      </c>
      <c r="I36" s="145">
        <v>186.15</v>
      </c>
      <c r="J36" s="145">
        <v>4.6900000000000004</v>
      </c>
    </row>
    <row r="37" spans="4:10" ht="24.75" customHeight="1">
      <c r="D37" s="106">
        <v>11455</v>
      </c>
      <c r="E37" s="107" t="s">
        <v>2487</v>
      </c>
      <c r="F37" s="98" t="s">
        <v>121</v>
      </c>
      <c r="G37" s="98" t="s">
        <v>118</v>
      </c>
      <c r="H37" s="151">
        <v>2.52E-2</v>
      </c>
      <c r="I37" s="145">
        <v>13.23</v>
      </c>
      <c r="J37" s="145">
        <v>0.33</v>
      </c>
    </row>
    <row r="38" spans="4:10" ht="19.149999999999999" customHeight="1">
      <c r="D38" s="106">
        <v>11587</v>
      </c>
      <c r="E38" s="107" t="s">
        <v>2439</v>
      </c>
      <c r="F38" s="98" t="s">
        <v>121</v>
      </c>
      <c r="G38" s="98" t="s">
        <v>122</v>
      </c>
      <c r="H38" s="151">
        <v>1</v>
      </c>
      <c r="I38" s="145">
        <v>19.88</v>
      </c>
      <c r="J38" s="145">
        <v>19.88</v>
      </c>
    </row>
    <row r="39" spans="4:10" ht="13.15" customHeight="1">
      <c r="D39" s="105" t="s">
        <v>960</v>
      </c>
      <c r="E39" s="104"/>
      <c r="F39" s="103" t="s">
        <v>112</v>
      </c>
      <c r="G39" s="103" t="s">
        <v>113</v>
      </c>
      <c r="H39" s="150" t="s">
        <v>959</v>
      </c>
      <c r="I39" s="142" t="s">
        <v>958</v>
      </c>
      <c r="J39" s="141" t="s">
        <v>8</v>
      </c>
    </row>
    <row r="40" spans="4:10" ht="13.15" customHeight="1">
      <c r="D40" s="100">
        <v>88262</v>
      </c>
      <c r="E40" s="99" t="s">
        <v>956</v>
      </c>
      <c r="F40" s="98" t="s">
        <v>121</v>
      </c>
      <c r="G40" s="98" t="s">
        <v>147</v>
      </c>
      <c r="H40" s="151">
        <v>0.97940000000000005</v>
      </c>
      <c r="I40" s="145">
        <v>17.600000000000001</v>
      </c>
      <c r="J40" s="145">
        <v>17.23</v>
      </c>
    </row>
    <row r="41" spans="4:10" ht="19.149999999999999" customHeight="1">
      <c r="D41" s="100">
        <v>88489</v>
      </c>
      <c r="E41" s="107" t="s">
        <v>2433</v>
      </c>
      <c r="F41" s="98" t="s">
        <v>121</v>
      </c>
      <c r="G41" s="98" t="s">
        <v>122</v>
      </c>
      <c r="H41" s="151">
        <v>3.7456999999999998</v>
      </c>
      <c r="I41" s="145">
        <v>10.68</v>
      </c>
      <c r="J41" s="145">
        <v>40</v>
      </c>
    </row>
    <row r="42" spans="4:10" ht="31.9" customHeight="1">
      <c r="D42" s="100">
        <v>91170</v>
      </c>
      <c r="E42" s="107" t="s">
        <v>1536</v>
      </c>
      <c r="F42" s="98" t="s">
        <v>121</v>
      </c>
      <c r="G42" s="98" t="s">
        <v>125</v>
      </c>
      <c r="H42" s="151">
        <v>0.25180000000000002</v>
      </c>
      <c r="I42" s="145">
        <v>2.21</v>
      </c>
      <c r="J42" s="145">
        <v>0.55000000000000004</v>
      </c>
    </row>
    <row r="43" spans="4:10" ht="24.75" customHeight="1">
      <c r="D43" s="100">
        <v>91173</v>
      </c>
      <c r="E43" s="107" t="s">
        <v>2414</v>
      </c>
      <c r="F43" s="98" t="s">
        <v>121</v>
      </c>
      <c r="G43" s="98" t="s">
        <v>125</v>
      </c>
      <c r="H43" s="151">
        <v>0.2266</v>
      </c>
      <c r="I43" s="145">
        <v>1.1100000000000001</v>
      </c>
      <c r="J43" s="145">
        <v>0.25</v>
      </c>
    </row>
    <row r="44" spans="4:10" ht="23.65" customHeight="1">
      <c r="D44" s="100">
        <v>91341</v>
      </c>
      <c r="E44" s="99" t="s">
        <v>2413</v>
      </c>
      <c r="F44" s="98" t="s">
        <v>121</v>
      </c>
      <c r="G44" s="98" t="s">
        <v>122</v>
      </c>
      <c r="H44" s="151">
        <v>6.3399999999999998E-2</v>
      </c>
      <c r="I44" s="145">
        <v>535.46</v>
      </c>
      <c r="J44" s="145">
        <v>33.94</v>
      </c>
    </row>
    <row r="45" spans="4:10" ht="24.75" customHeight="1">
      <c r="D45" s="100">
        <v>91862</v>
      </c>
      <c r="E45" s="107" t="s">
        <v>2412</v>
      </c>
      <c r="F45" s="98" t="s">
        <v>121</v>
      </c>
      <c r="G45" s="98" t="s">
        <v>125</v>
      </c>
      <c r="H45" s="151">
        <v>0.25180000000000002</v>
      </c>
      <c r="I45" s="145">
        <v>7.01</v>
      </c>
      <c r="J45" s="145">
        <v>1.76</v>
      </c>
    </row>
    <row r="46" spans="4:10" ht="24.75" customHeight="1">
      <c r="D46" s="100">
        <v>91870</v>
      </c>
      <c r="E46" s="107" t="s">
        <v>2480</v>
      </c>
      <c r="F46" s="98" t="s">
        <v>121</v>
      </c>
      <c r="G46" s="98" t="s">
        <v>125</v>
      </c>
      <c r="H46" s="151">
        <v>0.2266</v>
      </c>
      <c r="I46" s="145">
        <v>7.57</v>
      </c>
      <c r="J46" s="145">
        <v>1.71</v>
      </c>
    </row>
    <row r="47" spans="4:10" ht="24.75" customHeight="1">
      <c r="D47" s="100">
        <v>91911</v>
      </c>
      <c r="E47" s="107" t="s">
        <v>2455</v>
      </c>
      <c r="F47" s="98" t="s">
        <v>121</v>
      </c>
      <c r="G47" s="98" t="s">
        <v>118</v>
      </c>
      <c r="H47" s="151">
        <v>7.5499999999999998E-2</v>
      </c>
      <c r="I47" s="145">
        <v>9.5399999999999991</v>
      </c>
      <c r="J47" s="145">
        <v>0.72</v>
      </c>
    </row>
    <row r="48" spans="4:10" ht="23.65" customHeight="1">
      <c r="D48" s="100">
        <v>91924</v>
      </c>
      <c r="E48" s="99" t="s">
        <v>2409</v>
      </c>
      <c r="F48" s="98" t="s">
        <v>121</v>
      </c>
      <c r="G48" s="98" t="s">
        <v>125</v>
      </c>
      <c r="H48" s="151">
        <v>0.62190000000000001</v>
      </c>
      <c r="I48" s="145">
        <v>2.4500000000000002</v>
      </c>
      <c r="J48" s="145">
        <v>1.52</v>
      </c>
    </row>
    <row r="49" spans="4:10" ht="24.75" customHeight="1">
      <c r="D49" s="100">
        <v>91926</v>
      </c>
      <c r="E49" s="99" t="s">
        <v>2408</v>
      </c>
      <c r="F49" s="98" t="s">
        <v>121</v>
      </c>
      <c r="G49" s="98" t="s">
        <v>125</v>
      </c>
      <c r="H49" s="151">
        <v>0.67979999999999996</v>
      </c>
      <c r="I49" s="145">
        <v>3.63</v>
      </c>
      <c r="J49" s="145">
        <v>2.46</v>
      </c>
    </row>
    <row r="50" spans="4:10" ht="19.149999999999999" customHeight="1">
      <c r="D50" s="100">
        <v>91937</v>
      </c>
      <c r="E50" s="107" t="s">
        <v>2407</v>
      </c>
      <c r="F50" s="98" t="s">
        <v>121</v>
      </c>
      <c r="G50" s="98" t="s">
        <v>118</v>
      </c>
      <c r="H50" s="151">
        <v>0.12590000000000001</v>
      </c>
      <c r="I50" s="145">
        <v>8.75</v>
      </c>
      <c r="J50" s="145">
        <v>1.1000000000000001</v>
      </c>
    </row>
    <row r="51" spans="4:10" ht="24.75" customHeight="1">
      <c r="D51" s="100">
        <v>92000</v>
      </c>
      <c r="E51" s="99" t="s">
        <v>2405</v>
      </c>
      <c r="F51" s="98" t="s">
        <v>121</v>
      </c>
      <c r="G51" s="98" t="s">
        <v>118</v>
      </c>
      <c r="H51" s="151">
        <v>5.04E-2</v>
      </c>
      <c r="I51" s="145">
        <v>22.75</v>
      </c>
      <c r="J51" s="145">
        <v>1.1399999999999999</v>
      </c>
    </row>
    <row r="52" spans="4:10" ht="24.75" customHeight="1">
      <c r="D52" s="100">
        <v>92025</v>
      </c>
      <c r="E52" s="107" t="s">
        <v>2486</v>
      </c>
      <c r="F52" s="98" t="s">
        <v>121</v>
      </c>
      <c r="G52" s="98" t="s">
        <v>118</v>
      </c>
      <c r="H52" s="151">
        <v>2.52E-2</v>
      </c>
      <c r="I52" s="145">
        <v>53.87</v>
      </c>
      <c r="J52" s="145">
        <v>1.35</v>
      </c>
    </row>
    <row r="53" spans="4:10" ht="31.9" customHeight="1">
      <c r="D53" s="100">
        <v>92543</v>
      </c>
      <c r="E53" s="99" t="s">
        <v>2402</v>
      </c>
      <c r="F53" s="98" t="s">
        <v>121</v>
      </c>
      <c r="G53" s="98" t="s">
        <v>122</v>
      </c>
      <c r="H53" s="151">
        <v>1.4396</v>
      </c>
      <c r="I53" s="145">
        <v>16.579999999999998</v>
      </c>
      <c r="J53" s="145">
        <v>23.86</v>
      </c>
    </row>
    <row r="54" spans="4:10" ht="19.149999999999999" customHeight="1">
      <c r="D54" s="100">
        <v>93358</v>
      </c>
      <c r="E54" s="107" t="s">
        <v>2400</v>
      </c>
      <c r="F54" s="98" t="s">
        <v>121</v>
      </c>
      <c r="G54" s="98" t="s">
        <v>155</v>
      </c>
      <c r="H54" s="151">
        <v>2.6200000000000001E-2</v>
      </c>
      <c r="I54" s="145">
        <v>54.9</v>
      </c>
      <c r="J54" s="145">
        <v>1.43</v>
      </c>
    </row>
    <row r="55" spans="4:10" ht="31.9" customHeight="1">
      <c r="D55" s="100">
        <v>94210</v>
      </c>
      <c r="E55" s="107" t="s">
        <v>2399</v>
      </c>
      <c r="F55" s="98" t="s">
        <v>121</v>
      </c>
      <c r="G55" s="98" t="s">
        <v>122</v>
      </c>
      <c r="H55" s="151">
        <v>1.4396</v>
      </c>
      <c r="I55" s="145">
        <v>27.05</v>
      </c>
      <c r="J55" s="145">
        <v>38.94</v>
      </c>
    </row>
    <row r="56" spans="4:10" ht="31.9" customHeight="1">
      <c r="D56" s="100">
        <v>94559</v>
      </c>
      <c r="E56" s="107" t="s">
        <v>2398</v>
      </c>
      <c r="F56" s="98" t="s">
        <v>121</v>
      </c>
      <c r="G56" s="98" t="s">
        <v>122</v>
      </c>
      <c r="H56" s="151">
        <v>7.5499999999999998E-2</v>
      </c>
      <c r="I56" s="145">
        <v>693.26</v>
      </c>
      <c r="J56" s="145">
        <v>52.34</v>
      </c>
    </row>
    <row r="57" spans="4:10" ht="19.149999999999999" customHeight="1">
      <c r="D57" s="100">
        <v>95240</v>
      </c>
      <c r="E57" s="107" t="s">
        <v>2397</v>
      </c>
      <c r="F57" s="98" t="s">
        <v>121</v>
      </c>
      <c r="G57" s="98" t="s">
        <v>122</v>
      </c>
      <c r="H57" s="151">
        <v>6.0000000000000001E-3</v>
      </c>
      <c r="I57" s="145">
        <v>14.13</v>
      </c>
      <c r="J57" s="145">
        <v>0.08</v>
      </c>
    </row>
    <row r="58" spans="4:10" ht="19.149999999999999" customHeight="1">
      <c r="D58" s="100">
        <v>95241</v>
      </c>
      <c r="E58" s="107" t="s">
        <v>2396</v>
      </c>
      <c r="F58" s="98" t="s">
        <v>121</v>
      </c>
      <c r="G58" s="98" t="s">
        <v>122</v>
      </c>
      <c r="H58" s="151">
        <v>1.4396</v>
      </c>
      <c r="I58" s="145">
        <v>23.56</v>
      </c>
      <c r="J58" s="145">
        <v>33.909999999999997</v>
      </c>
    </row>
    <row r="59" spans="4:10" ht="24.75" customHeight="1">
      <c r="D59" s="100">
        <v>95805</v>
      </c>
      <c r="E59" s="99" t="s">
        <v>2395</v>
      </c>
      <c r="F59" s="98" t="s">
        <v>121</v>
      </c>
      <c r="G59" s="98" t="s">
        <v>118</v>
      </c>
      <c r="H59" s="151">
        <v>5.04E-2</v>
      </c>
      <c r="I59" s="145">
        <v>19.34</v>
      </c>
      <c r="J59" s="145">
        <v>0.97</v>
      </c>
    </row>
    <row r="60" spans="4:10" ht="24.75" customHeight="1">
      <c r="D60" s="100">
        <v>95811</v>
      </c>
      <c r="E60" s="99" t="s">
        <v>2394</v>
      </c>
      <c r="F60" s="98" t="s">
        <v>121</v>
      </c>
      <c r="G60" s="98" t="s">
        <v>118</v>
      </c>
      <c r="H60" s="151">
        <v>2.52E-2</v>
      </c>
      <c r="I60" s="145">
        <v>13.88</v>
      </c>
      <c r="J60" s="145">
        <v>0.34</v>
      </c>
    </row>
    <row r="61" spans="4:10" ht="13.15" customHeight="1">
      <c r="D61" s="100">
        <v>96995</v>
      </c>
      <c r="E61" s="99" t="s">
        <v>2392</v>
      </c>
      <c r="F61" s="98" t="s">
        <v>121</v>
      </c>
      <c r="G61" s="98" t="s">
        <v>155</v>
      </c>
      <c r="H61" s="151">
        <v>6.7000000000000002E-3</v>
      </c>
      <c r="I61" s="145">
        <v>33.29</v>
      </c>
      <c r="J61" s="145">
        <v>0.22</v>
      </c>
    </row>
    <row r="62" spans="4:10" ht="24.75" customHeight="1">
      <c r="D62" s="100">
        <v>97586</v>
      </c>
      <c r="E62" s="107" t="s">
        <v>2391</v>
      </c>
      <c r="F62" s="98" t="s">
        <v>121</v>
      </c>
      <c r="G62" s="98" t="s">
        <v>118</v>
      </c>
      <c r="H62" s="151">
        <v>0.1007</v>
      </c>
      <c r="I62" s="145">
        <v>102.43</v>
      </c>
      <c r="J62" s="145">
        <v>10.31</v>
      </c>
    </row>
    <row r="63" spans="4:10" ht="24.75" customHeight="1">
      <c r="D63" s="100">
        <v>97593</v>
      </c>
      <c r="E63" s="99" t="s">
        <v>2390</v>
      </c>
      <c r="F63" s="98" t="s">
        <v>121</v>
      </c>
      <c r="G63" s="98" t="s">
        <v>118</v>
      </c>
      <c r="H63" s="151">
        <v>2.52E-2</v>
      </c>
      <c r="I63" s="145">
        <v>93.18</v>
      </c>
      <c r="J63" s="145">
        <v>2.34</v>
      </c>
    </row>
    <row r="64" spans="4:10" ht="19.149999999999999" customHeight="1">
      <c r="D64" s="100">
        <v>97611</v>
      </c>
      <c r="E64" s="107" t="s">
        <v>2389</v>
      </c>
      <c r="F64" s="98" t="s">
        <v>121</v>
      </c>
      <c r="G64" s="116" t="s">
        <v>118</v>
      </c>
      <c r="H64" s="151">
        <v>2.52E-2</v>
      </c>
      <c r="I64" s="145">
        <v>16.079999999999998</v>
      </c>
      <c r="J64" s="145">
        <v>0.4</v>
      </c>
    </row>
    <row r="65" spans="1:10" ht="24.75" customHeight="1">
      <c r="D65" s="100">
        <v>98441</v>
      </c>
      <c r="E65" s="107" t="s">
        <v>2384</v>
      </c>
      <c r="F65" s="98" t="s">
        <v>121</v>
      </c>
      <c r="G65" s="116" t="s">
        <v>122</v>
      </c>
      <c r="H65" s="151">
        <v>0.35170000000000001</v>
      </c>
      <c r="I65" s="145">
        <v>101.34</v>
      </c>
      <c r="J65" s="145">
        <v>35.64</v>
      </c>
    </row>
    <row r="66" spans="1:10" ht="24.75" customHeight="1">
      <c r="D66" s="100">
        <v>98442</v>
      </c>
      <c r="E66" s="107" t="s">
        <v>2383</v>
      </c>
      <c r="F66" s="98" t="s">
        <v>121</v>
      </c>
      <c r="G66" s="116" t="s">
        <v>122</v>
      </c>
      <c r="H66" s="151">
        <v>0.40479999999999999</v>
      </c>
      <c r="I66" s="145">
        <v>103.5</v>
      </c>
      <c r="J66" s="145">
        <v>41.89</v>
      </c>
    </row>
    <row r="67" spans="1:10" ht="24.75" customHeight="1">
      <c r="D67" s="100">
        <v>98443</v>
      </c>
      <c r="E67" s="107" t="s">
        <v>2382</v>
      </c>
      <c r="F67" s="98" t="s">
        <v>121</v>
      </c>
      <c r="G67" s="116" t="s">
        <v>122</v>
      </c>
      <c r="H67" s="151">
        <v>2.81E-2</v>
      </c>
      <c r="I67" s="145">
        <v>88.39</v>
      </c>
      <c r="J67" s="145">
        <v>2.48</v>
      </c>
    </row>
    <row r="68" spans="1:10" ht="24.75" customHeight="1">
      <c r="D68" s="100">
        <v>98444</v>
      </c>
      <c r="E68" s="107" t="s">
        <v>2449</v>
      </c>
      <c r="F68" s="98" t="s">
        <v>121</v>
      </c>
      <c r="G68" s="116" t="s">
        <v>122</v>
      </c>
      <c r="H68" s="151">
        <v>3.2300000000000002E-2</v>
      </c>
      <c r="I68" s="145">
        <v>89.93</v>
      </c>
      <c r="J68" s="145">
        <v>2.9</v>
      </c>
    </row>
    <row r="69" spans="1:10" ht="24.75" customHeight="1">
      <c r="D69" s="100">
        <v>98445</v>
      </c>
      <c r="E69" s="107" t="s">
        <v>2485</v>
      </c>
      <c r="F69" s="98" t="s">
        <v>121</v>
      </c>
      <c r="G69" s="116" t="s">
        <v>122</v>
      </c>
      <c r="H69" s="151">
        <v>0.54949999999999999</v>
      </c>
      <c r="I69" s="145">
        <v>89.378799750093151</v>
      </c>
      <c r="J69" s="145">
        <v>49.11</v>
      </c>
    </row>
    <row r="70" spans="1:10" ht="23.65" customHeight="1">
      <c r="D70" s="100">
        <v>98446</v>
      </c>
      <c r="E70" s="107" t="s">
        <v>2379</v>
      </c>
      <c r="F70" s="98" t="s">
        <v>121</v>
      </c>
      <c r="G70" s="116" t="s">
        <v>122</v>
      </c>
      <c r="H70" s="151">
        <v>0.4284</v>
      </c>
      <c r="I70" s="145">
        <v>158.81</v>
      </c>
      <c r="J70" s="145">
        <v>68.03</v>
      </c>
    </row>
    <row r="71" spans="1:10" ht="24.75" customHeight="1">
      <c r="D71" s="100">
        <v>98447</v>
      </c>
      <c r="E71" s="107" t="s">
        <v>2378</v>
      </c>
      <c r="F71" s="98" t="s">
        <v>121</v>
      </c>
      <c r="G71" s="116" t="s">
        <v>122</v>
      </c>
      <c r="H71" s="151">
        <v>4.3900000000000002E-2</v>
      </c>
      <c r="I71" s="145">
        <v>104.92</v>
      </c>
      <c r="J71" s="145">
        <v>4.5999999999999996</v>
      </c>
    </row>
    <row r="72" spans="1:10" ht="24.75" customHeight="1">
      <c r="D72" s="100">
        <v>98448</v>
      </c>
      <c r="E72" s="107" t="s">
        <v>2377</v>
      </c>
      <c r="F72" s="98" t="s">
        <v>121</v>
      </c>
      <c r="G72" s="116" t="s">
        <v>122</v>
      </c>
      <c r="H72" s="151">
        <v>3.4200000000000001E-2</v>
      </c>
      <c r="I72" s="145">
        <v>132.82</v>
      </c>
      <c r="J72" s="145">
        <v>4.54</v>
      </c>
    </row>
    <row r="73" spans="1:10" ht="24.75" customHeight="1">
      <c r="D73" s="100">
        <v>101165</v>
      </c>
      <c r="E73" s="107" t="s">
        <v>2446</v>
      </c>
      <c r="F73" s="98" t="s">
        <v>121</v>
      </c>
      <c r="G73" s="116" t="s">
        <v>155</v>
      </c>
      <c r="H73" s="151">
        <v>2.69E-2</v>
      </c>
      <c r="I73" s="145">
        <v>612.11</v>
      </c>
      <c r="J73" s="145">
        <v>16.46</v>
      </c>
    </row>
    <row r="74" spans="1:10" ht="23.65" customHeight="1">
      <c r="D74" s="100">
        <v>101876</v>
      </c>
      <c r="E74" s="107" t="s">
        <v>2484</v>
      </c>
      <c r="F74" s="98" t="s">
        <v>121</v>
      </c>
      <c r="G74" s="116" t="s">
        <v>118</v>
      </c>
      <c r="H74" s="151">
        <v>2.52E-2</v>
      </c>
      <c r="I74" s="145">
        <v>60.13</v>
      </c>
      <c r="J74" s="145">
        <v>1.51</v>
      </c>
    </row>
    <row r="75" spans="1:10" ht="19.149999999999999" customHeight="1">
      <c r="D75" s="100">
        <v>101891</v>
      </c>
      <c r="E75" s="107" t="s">
        <v>2372</v>
      </c>
      <c r="F75" s="98" t="s">
        <v>121</v>
      </c>
      <c r="G75" s="116" t="s">
        <v>118</v>
      </c>
      <c r="H75" s="151">
        <v>5.04E-2</v>
      </c>
      <c r="I75" s="145">
        <v>26.12</v>
      </c>
      <c r="J75" s="145">
        <v>1.31</v>
      </c>
    </row>
    <row r="76" spans="1:10" ht="13.15" customHeight="1">
      <c r="A76" s="93">
        <v>4</v>
      </c>
      <c r="B76" s="93">
        <v>93208</v>
      </c>
      <c r="C76" s="1">
        <f>J76</f>
        <v>563.43999999999994</v>
      </c>
      <c r="D76" s="97"/>
      <c r="E76" s="96"/>
      <c r="F76" s="96"/>
      <c r="G76" s="95"/>
      <c r="H76" s="149" t="s">
        <v>951</v>
      </c>
      <c r="I76" s="144"/>
      <c r="J76" s="140">
        <v>563.43999999999994</v>
      </c>
    </row>
    <row r="77" spans="1:10" ht="19.149999999999999" customHeight="1">
      <c r="D77" s="109" t="s">
        <v>2483</v>
      </c>
      <c r="E77" s="108"/>
      <c r="F77" s="108"/>
      <c r="G77" s="108"/>
      <c r="H77" s="152"/>
      <c r="I77" s="146"/>
      <c r="J77" s="147"/>
    </row>
    <row r="78" spans="1:10" ht="13.15" customHeight="1">
      <c r="D78" s="105" t="s">
        <v>965</v>
      </c>
      <c r="E78" s="104"/>
      <c r="F78" s="103" t="s">
        <v>112</v>
      </c>
      <c r="G78" s="103" t="s">
        <v>113</v>
      </c>
      <c r="H78" s="150" t="s">
        <v>959</v>
      </c>
      <c r="I78" s="142" t="s">
        <v>958</v>
      </c>
      <c r="J78" s="141" t="s">
        <v>8</v>
      </c>
    </row>
    <row r="79" spans="1:10" ht="31.9" customHeight="1">
      <c r="D79" s="106">
        <v>3080</v>
      </c>
      <c r="E79" s="107" t="s">
        <v>2443</v>
      </c>
      <c r="F79" s="98" t="s">
        <v>121</v>
      </c>
      <c r="G79" s="98" t="s">
        <v>603</v>
      </c>
      <c r="H79" s="151">
        <v>2.6800000000000001E-2</v>
      </c>
      <c r="I79" s="145">
        <v>49.95</v>
      </c>
      <c r="J79" s="145">
        <v>1.33</v>
      </c>
    </row>
    <row r="80" spans="1:10" ht="19.149999999999999" customHeight="1">
      <c r="D80" s="106">
        <v>10886</v>
      </c>
      <c r="E80" s="107" t="s">
        <v>2441</v>
      </c>
      <c r="F80" s="98" t="s">
        <v>121</v>
      </c>
      <c r="G80" s="98" t="s">
        <v>118</v>
      </c>
      <c r="H80" s="151">
        <v>2.6800000000000001E-2</v>
      </c>
      <c r="I80" s="145">
        <v>192.5</v>
      </c>
      <c r="J80" s="145">
        <v>5.15</v>
      </c>
    </row>
    <row r="81" spans="4:10" ht="19.149999999999999" customHeight="1">
      <c r="D81" s="106">
        <v>10891</v>
      </c>
      <c r="E81" s="107" t="s">
        <v>2440</v>
      </c>
      <c r="F81" s="98" t="s">
        <v>121</v>
      </c>
      <c r="G81" s="98" t="s">
        <v>118</v>
      </c>
      <c r="H81" s="151">
        <v>2.6800000000000001E-2</v>
      </c>
      <c r="I81" s="145">
        <v>186.15</v>
      </c>
      <c r="J81" s="145">
        <v>4.9800000000000004</v>
      </c>
    </row>
    <row r="82" spans="4:10" ht="19.149999999999999" customHeight="1">
      <c r="D82" s="106">
        <v>11587</v>
      </c>
      <c r="E82" s="107" t="s">
        <v>2439</v>
      </c>
      <c r="F82" s="98" t="s">
        <v>121</v>
      </c>
      <c r="G82" s="98" t="s">
        <v>122</v>
      </c>
      <c r="H82" s="151">
        <v>1</v>
      </c>
      <c r="I82" s="145">
        <v>19.88</v>
      </c>
      <c r="J82" s="145">
        <v>19.88</v>
      </c>
    </row>
    <row r="83" spans="4:10" ht="24.75" customHeight="1">
      <c r="D83" s="106">
        <v>37525</v>
      </c>
      <c r="E83" s="99" t="s">
        <v>2482</v>
      </c>
      <c r="F83" s="98" t="s">
        <v>121</v>
      </c>
      <c r="G83" s="98" t="s">
        <v>125</v>
      </c>
      <c r="H83" s="151">
        <v>1.2782</v>
      </c>
      <c r="I83" s="145">
        <v>1.99</v>
      </c>
      <c r="J83" s="145">
        <v>2.54</v>
      </c>
    </row>
    <row r="84" spans="4:10" ht="13.15" customHeight="1">
      <c r="D84" s="105" t="s">
        <v>960</v>
      </c>
      <c r="E84" s="104"/>
      <c r="F84" s="103" t="s">
        <v>112</v>
      </c>
      <c r="G84" s="103" t="s">
        <v>113</v>
      </c>
      <c r="H84" s="150" t="s">
        <v>959</v>
      </c>
      <c r="I84" s="142" t="s">
        <v>958</v>
      </c>
      <c r="J84" s="141" t="s">
        <v>8</v>
      </c>
    </row>
    <row r="85" spans="4:10" ht="39.4" customHeight="1">
      <c r="D85" s="100">
        <v>86934</v>
      </c>
      <c r="E85" s="99" t="s">
        <v>2437</v>
      </c>
      <c r="F85" s="98" t="s">
        <v>121</v>
      </c>
      <c r="G85" s="98" t="s">
        <v>118</v>
      </c>
      <c r="H85" s="151">
        <v>2.6800000000000001E-2</v>
      </c>
      <c r="I85" s="145">
        <v>333.56</v>
      </c>
      <c r="J85" s="145">
        <v>8.93</v>
      </c>
    </row>
    <row r="86" spans="4:10" ht="39.4" customHeight="1">
      <c r="D86" s="100">
        <v>86943</v>
      </c>
      <c r="E86" s="99" t="s">
        <v>2436</v>
      </c>
      <c r="F86" s="98" t="s">
        <v>121</v>
      </c>
      <c r="G86" s="98" t="s">
        <v>118</v>
      </c>
      <c r="H86" s="151">
        <v>2.6800000000000001E-2</v>
      </c>
      <c r="I86" s="145">
        <v>183.15</v>
      </c>
      <c r="J86" s="145">
        <v>4.9000000000000004</v>
      </c>
    </row>
    <row r="87" spans="4:10" ht="13.15" customHeight="1">
      <c r="D87" s="100">
        <v>88262</v>
      </c>
      <c r="E87" s="99" t="s">
        <v>956</v>
      </c>
      <c r="F87" s="98" t="s">
        <v>121</v>
      </c>
      <c r="G87" s="98" t="s">
        <v>147</v>
      </c>
      <c r="H87" s="151">
        <v>1.1154999999999999</v>
      </c>
      <c r="I87" s="145">
        <v>17.600000000000001</v>
      </c>
      <c r="J87" s="145">
        <v>19.63</v>
      </c>
    </row>
    <row r="88" spans="4:10" ht="19.149999999999999" customHeight="1">
      <c r="D88" s="100">
        <v>88489</v>
      </c>
      <c r="E88" s="107" t="s">
        <v>2433</v>
      </c>
      <c r="F88" s="98" t="s">
        <v>121</v>
      </c>
      <c r="G88" s="98" t="s">
        <v>122</v>
      </c>
      <c r="H88" s="151">
        <v>1.4293</v>
      </c>
      <c r="I88" s="145">
        <v>10.68</v>
      </c>
      <c r="J88" s="145">
        <v>15.26</v>
      </c>
    </row>
    <row r="89" spans="4:10" ht="24.75" customHeight="1">
      <c r="D89" s="100">
        <v>89711</v>
      </c>
      <c r="E89" s="107" t="s">
        <v>2481</v>
      </c>
      <c r="F89" s="98" t="s">
        <v>121</v>
      </c>
      <c r="G89" s="98" t="s">
        <v>125</v>
      </c>
      <c r="H89" s="151">
        <v>8.8599999999999998E-2</v>
      </c>
      <c r="I89" s="145">
        <v>14.79</v>
      </c>
      <c r="J89" s="145">
        <v>1.31</v>
      </c>
    </row>
    <row r="90" spans="4:10" ht="23.65" customHeight="1">
      <c r="D90" s="100">
        <v>89714</v>
      </c>
      <c r="E90" s="107" t="s">
        <v>2426</v>
      </c>
      <c r="F90" s="98" t="s">
        <v>121</v>
      </c>
      <c r="G90" s="98" t="s">
        <v>125</v>
      </c>
      <c r="H90" s="151">
        <v>0.14230000000000001</v>
      </c>
      <c r="I90" s="145">
        <v>44.08</v>
      </c>
      <c r="J90" s="145">
        <v>6.27</v>
      </c>
    </row>
    <row r="91" spans="4:10" ht="24.75" customHeight="1">
      <c r="D91" s="100">
        <v>89724</v>
      </c>
      <c r="E91" s="107" t="s">
        <v>2425</v>
      </c>
      <c r="F91" s="98" t="s">
        <v>121</v>
      </c>
      <c r="G91" s="98" t="s">
        <v>118</v>
      </c>
      <c r="H91" s="151">
        <v>5.3699999999999998E-2</v>
      </c>
      <c r="I91" s="145">
        <v>8.2100000000000009</v>
      </c>
      <c r="J91" s="145">
        <v>0.44</v>
      </c>
    </row>
    <row r="92" spans="4:10" ht="31.9" customHeight="1">
      <c r="D92" s="100">
        <v>89957</v>
      </c>
      <c r="E92" s="99" t="s">
        <v>2419</v>
      </c>
      <c r="F92" s="98" t="s">
        <v>121</v>
      </c>
      <c r="G92" s="98" t="s">
        <v>118</v>
      </c>
      <c r="H92" s="151">
        <v>5.3699999999999998E-2</v>
      </c>
      <c r="I92" s="145">
        <v>101.13</v>
      </c>
      <c r="J92" s="145">
        <v>5.43</v>
      </c>
    </row>
    <row r="93" spans="4:10" ht="24.75" customHeight="1">
      <c r="D93" s="100">
        <v>90822</v>
      </c>
      <c r="E93" s="107" t="s">
        <v>2415</v>
      </c>
      <c r="F93" s="98" t="s">
        <v>121</v>
      </c>
      <c r="G93" s="98" t="s">
        <v>118</v>
      </c>
      <c r="H93" s="151">
        <v>2.6800000000000001E-2</v>
      </c>
      <c r="I93" s="145">
        <v>305.99</v>
      </c>
      <c r="J93" s="145">
        <v>8.1999999999999993</v>
      </c>
    </row>
    <row r="94" spans="4:10" ht="31.9" customHeight="1">
      <c r="D94" s="100">
        <v>91170</v>
      </c>
      <c r="E94" s="107" t="s">
        <v>1536</v>
      </c>
      <c r="F94" s="98" t="s">
        <v>121</v>
      </c>
      <c r="G94" s="116" t="s">
        <v>125</v>
      </c>
      <c r="H94" s="151">
        <v>0.3221</v>
      </c>
      <c r="I94" s="145">
        <v>2.21</v>
      </c>
      <c r="J94" s="145">
        <v>0.71</v>
      </c>
    </row>
    <row r="95" spans="4:10" ht="24.75" customHeight="1">
      <c r="D95" s="100">
        <v>91173</v>
      </c>
      <c r="E95" s="107" t="s">
        <v>2463</v>
      </c>
      <c r="F95" s="98" t="s">
        <v>121</v>
      </c>
      <c r="G95" s="116" t="s">
        <v>125</v>
      </c>
      <c r="H95" s="151">
        <v>0.53690000000000004</v>
      </c>
      <c r="I95" s="145">
        <v>1.1100000000000001</v>
      </c>
      <c r="J95" s="145">
        <v>0.59</v>
      </c>
    </row>
    <row r="96" spans="4:10" ht="24.75" customHeight="1">
      <c r="D96" s="100">
        <v>91862</v>
      </c>
      <c r="E96" s="107" t="s">
        <v>2412</v>
      </c>
      <c r="F96" s="98" t="s">
        <v>121</v>
      </c>
      <c r="G96" s="116" t="s">
        <v>125</v>
      </c>
      <c r="H96" s="151">
        <v>0.3221</v>
      </c>
      <c r="I96" s="145">
        <v>7.01</v>
      </c>
      <c r="J96" s="145">
        <v>2.25</v>
      </c>
    </row>
    <row r="97" spans="4:10" ht="24.75" customHeight="1">
      <c r="D97" s="100">
        <v>91870</v>
      </c>
      <c r="E97" s="107" t="s">
        <v>2480</v>
      </c>
      <c r="F97" s="98" t="s">
        <v>121</v>
      </c>
      <c r="G97" s="116" t="s">
        <v>125</v>
      </c>
      <c r="H97" s="151">
        <v>0.53690000000000004</v>
      </c>
      <c r="I97" s="145">
        <v>7.57</v>
      </c>
      <c r="J97" s="145">
        <v>4.0599999999999996</v>
      </c>
    </row>
    <row r="98" spans="4:10" ht="24.75" customHeight="1">
      <c r="D98" s="100">
        <v>91911</v>
      </c>
      <c r="E98" s="107" t="s">
        <v>2455</v>
      </c>
      <c r="F98" s="98" t="s">
        <v>121</v>
      </c>
      <c r="G98" s="116" t="s">
        <v>118</v>
      </c>
      <c r="H98" s="151">
        <v>0.1074</v>
      </c>
      <c r="I98" s="145">
        <v>9.5399999999999991</v>
      </c>
      <c r="J98" s="145">
        <v>1.02</v>
      </c>
    </row>
    <row r="99" spans="4:10" ht="23.65" customHeight="1">
      <c r="D99" s="100">
        <v>91924</v>
      </c>
      <c r="E99" s="99" t="s">
        <v>2409</v>
      </c>
      <c r="F99" s="98" t="s">
        <v>121</v>
      </c>
      <c r="G99" s="116" t="s">
        <v>125</v>
      </c>
      <c r="H99" s="151">
        <v>0.85909999999999997</v>
      </c>
      <c r="I99" s="145">
        <v>2.4500000000000002</v>
      </c>
      <c r="J99" s="145">
        <v>2.1</v>
      </c>
    </row>
    <row r="100" spans="4:10" ht="24.75" customHeight="1">
      <c r="D100" s="100">
        <v>91926</v>
      </c>
      <c r="E100" s="99" t="s">
        <v>2408</v>
      </c>
      <c r="F100" s="98" t="s">
        <v>121</v>
      </c>
      <c r="G100" s="116" t="s">
        <v>125</v>
      </c>
      <c r="H100" s="151">
        <v>2.5503</v>
      </c>
      <c r="I100" s="145">
        <v>3.63</v>
      </c>
      <c r="J100" s="145">
        <v>9.25</v>
      </c>
    </row>
    <row r="101" spans="4:10" ht="19.149999999999999" customHeight="1">
      <c r="D101" s="100">
        <v>91937</v>
      </c>
      <c r="E101" s="107" t="s">
        <v>2407</v>
      </c>
      <c r="F101" s="98" t="s">
        <v>121</v>
      </c>
      <c r="G101" s="116" t="s">
        <v>118</v>
      </c>
      <c r="H101" s="151">
        <v>0.16109999999999999</v>
      </c>
      <c r="I101" s="145">
        <v>8.75</v>
      </c>
      <c r="J101" s="145">
        <v>1.4</v>
      </c>
    </row>
    <row r="102" spans="4:10" ht="24.75" customHeight="1">
      <c r="D102" s="100">
        <v>92000</v>
      </c>
      <c r="E102" s="99" t="s">
        <v>2405</v>
      </c>
      <c r="F102" s="98" t="s">
        <v>121</v>
      </c>
      <c r="G102" s="116" t="s">
        <v>118</v>
      </c>
      <c r="H102" s="151">
        <v>2.6800000000000001E-2</v>
      </c>
      <c r="I102" s="145">
        <v>22.75</v>
      </c>
      <c r="J102" s="145">
        <v>0.6</v>
      </c>
    </row>
    <row r="103" spans="4:10" ht="24.75" customHeight="1">
      <c r="D103" s="100">
        <v>92008</v>
      </c>
      <c r="E103" s="99" t="s">
        <v>2404</v>
      </c>
      <c r="F103" s="98" t="s">
        <v>121</v>
      </c>
      <c r="G103" s="116" t="s">
        <v>118</v>
      </c>
      <c r="H103" s="151">
        <v>0.13420000000000001</v>
      </c>
      <c r="I103" s="145">
        <v>36.630000000000003</v>
      </c>
      <c r="J103" s="145">
        <v>4.91</v>
      </c>
    </row>
    <row r="104" spans="4:10" ht="24.75" customHeight="1">
      <c r="D104" s="100">
        <v>92023</v>
      </c>
      <c r="E104" s="107" t="s">
        <v>2403</v>
      </c>
      <c r="F104" s="98" t="s">
        <v>121</v>
      </c>
      <c r="G104" s="116" t="s">
        <v>118</v>
      </c>
      <c r="H104" s="151">
        <v>2.6800000000000001E-2</v>
      </c>
      <c r="I104" s="145">
        <v>37.630000000000003</v>
      </c>
      <c r="J104" s="145">
        <v>1</v>
      </c>
    </row>
    <row r="105" spans="4:10" ht="31.9" customHeight="1">
      <c r="D105" s="100">
        <v>92543</v>
      </c>
      <c r="E105" s="99" t="s">
        <v>2402</v>
      </c>
      <c r="F105" s="98" t="s">
        <v>121</v>
      </c>
      <c r="G105" s="116" t="s">
        <v>122</v>
      </c>
      <c r="H105" s="151">
        <v>1.4510000000000001</v>
      </c>
      <c r="I105" s="145">
        <v>16.579999999999998</v>
      </c>
      <c r="J105" s="145">
        <v>24.05</v>
      </c>
    </row>
    <row r="106" spans="4:10" ht="19.149999999999999" customHeight="1">
      <c r="D106" s="100">
        <v>93358</v>
      </c>
      <c r="E106" s="107" t="s">
        <v>2400</v>
      </c>
      <c r="F106" s="98" t="s">
        <v>121</v>
      </c>
      <c r="G106" s="116" t="s">
        <v>155</v>
      </c>
      <c r="H106" s="151">
        <v>3.9E-2</v>
      </c>
      <c r="I106" s="145">
        <v>54.9</v>
      </c>
      <c r="J106" s="145">
        <v>2.14</v>
      </c>
    </row>
    <row r="107" spans="4:10" ht="31.9" customHeight="1">
      <c r="D107" s="100">
        <v>94210</v>
      </c>
      <c r="E107" s="107" t="s">
        <v>2399</v>
      </c>
      <c r="F107" s="98" t="s">
        <v>121</v>
      </c>
      <c r="G107" s="116" t="s">
        <v>122</v>
      </c>
      <c r="H107" s="151">
        <v>2.5499999999999998</v>
      </c>
      <c r="I107" s="145">
        <v>27.05</v>
      </c>
      <c r="J107" s="145">
        <v>68.97</v>
      </c>
    </row>
    <row r="108" spans="4:10" ht="19.149999999999999" customHeight="1">
      <c r="D108" s="100">
        <v>95240</v>
      </c>
      <c r="E108" s="107" t="s">
        <v>2397</v>
      </c>
      <c r="F108" s="98" t="s">
        <v>121</v>
      </c>
      <c r="G108" s="116" t="s">
        <v>122</v>
      </c>
      <c r="H108" s="151">
        <v>8.9999999999999993E-3</v>
      </c>
      <c r="I108" s="145">
        <v>14.13</v>
      </c>
      <c r="J108" s="145">
        <v>0.12</v>
      </c>
    </row>
    <row r="109" spans="4:10" ht="19.149999999999999" customHeight="1">
      <c r="D109" s="100">
        <v>95241</v>
      </c>
      <c r="E109" s="107" t="s">
        <v>2396</v>
      </c>
      <c r="F109" s="98" t="s">
        <v>121</v>
      </c>
      <c r="G109" s="116" t="s">
        <v>122</v>
      </c>
      <c r="H109" s="151">
        <v>1.4510000000000001</v>
      </c>
      <c r="I109" s="145">
        <v>23.56</v>
      </c>
      <c r="J109" s="145">
        <v>34.18</v>
      </c>
    </row>
    <row r="110" spans="4:10" ht="24.75" customHeight="1">
      <c r="D110" s="100">
        <v>95805</v>
      </c>
      <c r="E110" s="99" t="s">
        <v>2395</v>
      </c>
      <c r="F110" s="98" t="s">
        <v>121</v>
      </c>
      <c r="G110" s="116" t="s">
        <v>118</v>
      </c>
      <c r="H110" s="151">
        <v>0.18790000000000001</v>
      </c>
      <c r="I110" s="145">
        <v>19.34</v>
      </c>
      <c r="J110" s="145">
        <v>3.63</v>
      </c>
    </row>
    <row r="111" spans="4:10" ht="24.75" customHeight="1">
      <c r="D111" s="100">
        <v>95811</v>
      </c>
      <c r="E111" s="99" t="s">
        <v>2394</v>
      </c>
      <c r="F111" s="98" t="s">
        <v>121</v>
      </c>
      <c r="G111" s="116" t="s">
        <v>118</v>
      </c>
      <c r="H111" s="151">
        <v>2.6800000000000001E-2</v>
      </c>
      <c r="I111" s="145">
        <v>13.88</v>
      </c>
      <c r="J111" s="145">
        <v>0.37</v>
      </c>
    </row>
    <row r="112" spans="4:10" ht="13.15" customHeight="1">
      <c r="D112" s="100">
        <v>96995</v>
      </c>
      <c r="E112" s="99" t="s">
        <v>2392</v>
      </c>
      <c r="F112" s="98" t="s">
        <v>121</v>
      </c>
      <c r="G112" s="116" t="s">
        <v>155</v>
      </c>
      <c r="H112" s="151">
        <v>0.01</v>
      </c>
      <c r="I112" s="145">
        <v>33.29</v>
      </c>
      <c r="J112" s="145">
        <v>0.33</v>
      </c>
    </row>
    <row r="113" spans="1:10" ht="24.75" customHeight="1">
      <c r="D113" s="100">
        <v>97586</v>
      </c>
      <c r="E113" s="107" t="s">
        <v>2391</v>
      </c>
      <c r="F113" s="98" t="s">
        <v>121</v>
      </c>
      <c r="G113" s="116" t="s">
        <v>118</v>
      </c>
      <c r="H113" s="151">
        <v>0.16109999999999999</v>
      </c>
      <c r="I113" s="145">
        <v>102.43</v>
      </c>
      <c r="J113" s="145">
        <v>16.5</v>
      </c>
    </row>
    <row r="114" spans="1:10" ht="24.75" customHeight="1">
      <c r="D114" s="100">
        <v>97906</v>
      </c>
      <c r="E114" s="107" t="s">
        <v>2386</v>
      </c>
      <c r="F114" s="98" t="s">
        <v>121</v>
      </c>
      <c r="G114" s="116" t="s">
        <v>118</v>
      </c>
      <c r="H114" s="151">
        <v>2.6800000000000001E-2</v>
      </c>
      <c r="I114" s="145">
        <v>341.03</v>
      </c>
      <c r="J114" s="145">
        <v>9.1300000000000008</v>
      </c>
    </row>
    <row r="115" spans="1:10" ht="23.65" customHeight="1">
      <c r="D115" s="100">
        <v>98102</v>
      </c>
      <c r="E115" s="99" t="s">
        <v>2479</v>
      </c>
      <c r="F115" s="98" t="s">
        <v>121</v>
      </c>
      <c r="G115" s="116" t="s">
        <v>118</v>
      </c>
      <c r="H115" s="151">
        <v>2.6800000000000001E-2</v>
      </c>
      <c r="I115" s="145">
        <v>129.01</v>
      </c>
      <c r="J115" s="145">
        <v>3.45</v>
      </c>
    </row>
    <row r="116" spans="1:10" ht="24.75" customHeight="1">
      <c r="D116" s="100">
        <v>98441</v>
      </c>
      <c r="E116" s="107" t="s">
        <v>2478</v>
      </c>
      <c r="F116" s="98" t="s">
        <v>121</v>
      </c>
      <c r="G116" s="116" t="s">
        <v>122</v>
      </c>
      <c r="H116" s="151">
        <v>0.1449</v>
      </c>
      <c r="I116" s="145">
        <v>101.34</v>
      </c>
      <c r="J116" s="145">
        <v>14.68</v>
      </c>
    </row>
    <row r="117" spans="1:10" ht="23.65" customHeight="1">
      <c r="D117" s="100">
        <v>98442</v>
      </c>
      <c r="E117" s="107" t="s">
        <v>2450</v>
      </c>
      <c r="F117" s="98" t="s">
        <v>121</v>
      </c>
      <c r="G117" s="116" t="s">
        <v>122</v>
      </c>
      <c r="H117" s="151">
        <v>0.1668</v>
      </c>
      <c r="I117" s="145">
        <v>103.5</v>
      </c>
      <c r="J117" s="145">
        <v>17.260000000000002</v>
      </c>
    </row>
    <row r="118" spans="1:10" ht="23.65" customHeight="1">
      <c r="D118" s="100">
        <v>98445</v>
      </c>
      <c r="E118" s="107" t="s">
        <v>2380</v>
      </c>
      <c r="F118" s="98" t="s">
        <v>121</v>
      </c>
      <c r="G118" s="116" t="s">
        <v>122</v>
      </c>
      <c r="H118" s="151">
        <v>0.8521923937360173</v>
      </c>
      <c r="I118" s="145">
        <v>89.378799750093151</v>
      </c>
      <c r="J118" s="145">
        <v>76.16</v>
      </c>
    </row>
    <row r="119" spans="1:10" ht="24.75" customHeight="1">
      <c r="D119" s="100">
        <v>98446</v>
      </c>
      <c r="E119" s="107" t="s">
        <v>2379</v>
      </c>
      <c r="F119" s="98" t="s">
        <v>121</v>
      </c>
      <c r="G119" s="116" t="s">
        <v>122</v>
      </c>
      <c r="H119" s="151">
        <v>0.17649999999999999</v>
      </c>
      <c r="I119" s="145">
        <v>158.81</v>
      </c>
      <c r="J119" s="145">
        <v>28.02</v>
      </c>
    </row>
    <row r="120" spans="1:10" ht="24.75" customHeight="1">
      <c r="D120" s="100">
        <v>101165</v>
      </c>
      <c r="E120" s="107" t="s">
        <v>2446</v>
      </c>
      <c r="F120" s="98" t="s">
        <v>121</v>
      </c>
      <c r="G120" s="116" t="s">
        <v>155</v>
      </c>
      <c r="H120" s="151">
        <v>0.04</v>
      </c>
      <c r="I120" s="145">
        <v>612.11</v>
      </c>
      <c r="J120" s="145">
        <v>24.48</v>
      </c>
    </row>
    <row r="121" spans="1:10" ht="23.65" customHeight="1">
      <c r="D121" s="100">
        <v>101876</v>
      </c>
      <c r="E121" s="107" t="s">
        <v>2445</v>
      </c>
      <c r="F121" s="98" t="s">
        <v>121</v>
      </c>
      <c r="G121" s="116" t="s">
        <v>118</v>
      </c>
      <c r="H121" s="151">
        <v>2.6800000000000001E-2</v>
      </c>
      <c r="I121" s="145">
        <v>60.13</v>
      </c>
      <c r="J121" s="145">
        <v>1.61</v>
      </c>
    </row>
    <row r="122" spans="1:10" ht="19.149999999999999" customHeight="1">
      <c r="D122" s="100">
        <v>101891</v>
      </c>
      <c r="E122" s="107" t="s">
        <v>2372</v>
      </c>
      <c r="F122" s="98" t="s">
        <v>121</v>
      </c>
      <c r="G122" s="116" t="s">
        <v>118</v>
      </c>
      <c r="H122" s="151">
        <v>0.1074</v>
      </c>
      <c r="I122" s="145">
        <v>26.12</v>
      </c>
      <c r="J122" s="145">
        <v>2.8</v>
      </c>
    </row>
    <row r="123" spans="1:10" ht="13.15" customHeight="1">
      <c r="A123" s="93">
        <v>5</v>
      </c>
      <c r="B123" s="93">
        <v>93210</v>
      </c>
      <c r="C123" s="1">
        <f>J123</f>
        <v>460.02000000000004</v>
      </c>
      <c r="D123" s="97"/>
      <c r="E123" s="96"/>
      <c r="F123" s="96"/>
      <c r="G123" s="95"/>
      <c r="H123" s="149" t="s">
        <v>951</v>
      </c>
      <c r="I123" s="144"/>
      <c r="J123" s="140">
        <v>460.02000000000004</v>
      </c>
    </row>
    <row r="124" spans="1:10" ht="19.149999999999999" customHeight="1">
      <c r="D124" s="109" t="s">
        <v>2477</v>
      </c>
      <c r="E124" s="108"/>
      <c r="F124" s="108"/>
      <c r="G124" s="108"/>
      <c r="H124" s="152"/>
      <c r="I124" s="146"/>
      <c r="J124" s="147"/>
    </row>
    <row r="125" spans="1:10" ht="13.15" customHeight="1">
      <c r="D125" s="105" t="s">
        <v>965</v>
      </c>
      <c r="E125" s="104"/>
      <c r="F125" s="103" t="s">
        <v>112</v>
      </c>
      <c r="G125" s="103" t="s">
        <v>113</v>
      </c>
      <c r="H125" s="150" t="s">
        <v>959</v>
      </c>
      <c r="I125" s="142" t="s">
        <v>958</v>
      </c>
      <c r="J125" s="141" t="s">
        <v>8</v>
      </c>
    </row>
    <row r="126" spans="1:10" ht="31.9" customHeight="1">
      <c r="D126" s="106">
        <v>3080</v>
      </c>
      <c r="E126" s="107" t="s">
        <v>2443</v>
      </c>
      <c r="F126" s="98" t="s">
        <v>121</v>
      </c>
      <c r="G126" s="98" t="s">
        <v>603</v>
      </c>
      <c r="H126" s="151">
        <v>3.4799999999999998E-2</v>
      </c>
      <c r="I126" s="145">
        <v>49.95</v>
      </c>
      <c r="J126" s="145">
        <v>1.73</v>
      </c>
    </row>
    <row r="127" spans="1:10" ht="19.149999999999999" customHeight="1">
      <c r="D127" s="106">
        <v>3659</v>
      </c>
      <c r="E127" s="107" t="s">
        <v>2476</v>
      </c>
      <c r="F127" s="98" t="s">
        <v>121</v>
      </c>
      <c r="G127" s="98" t="s">
        <v>118</v>
      </c>
      <c r="H127" s="151">
        <v>1.7399999999999999E-2</v>
      </c>
      <c r="I127" s="145">
        <v>15.73</v>
      </c>
      <c r="J127" s="145">
        <v>0.27</v>
      </c>
    </row>
    <row r="128" spans="1:10" ht="19.149999999999999" customHeight="1">
      <c r="D128" s="106">
        <v>3670</v>
      </c>
      <c r="E128" s="107" t="s">
        <v>2475</v>
      </c>
      <c r="F128" s="98" t="s">
        <v>121</v>
      </c>
      <c r="G128" s="98" t="s">
        <v>118</v>
      </c>
      <c r="H128" s="151">
        <v>3.4799999999999998E-2</v>
      </c>
      <c r="I128" s="145">
        <v>20.93</v>
      </c>
      <c r="J128" s="145">
        <v>0.72</v>
      </c>
    </row>
    <row r="129" spans="4:10" ht="19.149999999999999" customHeight="1">
      <c r="D129" s="106">
        <v>11587</v>
      </c>
      <c r="E129" s="107" t="s">
        <v>2439</v>
      </c>
      <c r="F129" s="98" t="s">
        <v>121</v>
      </c>
      <c r="G129" s="98" t="s">
        <v>122</v>
      </c>
      <c r="H129" s="151">
        <v>0.97619999999999996</v>
      </c>
      <c r="I129" s="145">
        <v>19.88</v>
      </c>
      <c r="J129" s="145">
        <v>19.399999999999999</v>
      </c>
    </row>
    <row r="130" spans="4:10" ht="19.149999999999999" customHeight="1">
      <c r="D130" s="106">
        <v>11697</v>
      </c>
      <c r="E130" s="107" t="s">
        <v>2474</v>
      </c>
      <c r="F130" s="98" t="s">
        <v>121</v>
      </c>
      <c r="G130" s="98" t="s">
        <v>118</v>
      </c>
      <c r="H130" s="151">
        <v>1.7399999999999999E-2</v>
      </c>
      <c r="I130" s="145">
        <v>416.36</v>
      </c>
      <c r="J130" s="145">
        <v>7.24</v>
      </c>
    </row>
    <row r="131" spans="4:10" ht="19.149999999999999" customHeight="1">
      <c r="D131" s="106">
        <v>11712</v>
      </c>
      <c r="E131" s="107" t="s">
        <v>2473</v>
      </c>
      <c r="F131" s="98" t="s">
        <v>121</v>
      </c>
      <c r="G131" s="98" t="s">
        <v>118</v>
      </c>
      <c r="H131" s="151">
        <v>3.4799999999999998E-2</v>
      </c>
      <c r="I131" s="145">
        <v>23.74</v>
      </c>
      <c r="J131" s="145">
        <v>0.82</v>
      </c>
    </row>
    <row r="132" spans="4:10" ht="19.149999999999999" customHeight="1">
      <c r="D132" s="106">
        <v>21112</v>
      </c>
      <c r="E132" s="107" t="s">
        <v>2472</v>
      </c>
      <c r="F132" s="98" t="s">
        <v>121</v>
      </c>
      <c r="G132" s="98" t="s">
        <v>118</v>
      </c>
      <c r="H132" s="151">
        <v>1.7399999999999999E-2</v>
      </c>
      <c r="I132" s="145">
        <v>263.64</v>
      </c>
      <c r="J132" s="145">
        <v>4.58</v>
      </c>
    </row>
    <row r="133" spans="4:10" ht="24.75" customHeight="1">
      <c r="D133" s="106">
        <v>43777</v>
      </c>
      <c r="E133" s="107" t="s">
        <v>2471</v>
      </c>
      <c r="F133" s="98" t="s">
        <v>121</v>
      </c>
      <c r="G133" s="98" t="s">
        <v>118</v>
      </c>
      <c r="H133" s="151">
        <v>4.4761799999999997E-2</v>
      </c>
      <c r="I133" s="145">
        <v>230.99</v>
      </c>
      <c r="J133" s="145">
        <v>10.33</v>
      </c>
    </row>
    <row r="134" spans="4:10" ht="13.15" customHeight="1">
      <c r="D134" s="105" t="s">
        <v>960</v>
      </c>
      <c r="E134" s="104"/>
      <c r="F134" s="103" t="s">
        <v>112</v>
      </c>
      <c r="G134" s="103" t="s">
        <v>113</v>
      </c>
      <c r="H134" s="150" t="s">
        <v>959</v>
      </c>
      <c r="I134" s="142" t="s">
        <v>958</v>
      </c>
      <c r="J134" s="141" t="s">
        <v>8</v>
      </c>
    </row>
    <row r="135" spans="4:10" ht="19.149999999999999" customHeight="1">
      <c r="D135" s="100">
        <v>86888</v>
      </c>
      <c r="E135" s="107" t="s">
        <v>2438</v>
      </c>
      <c r="F135" s="98" t="s">
        <v>121</v>
      </c>
      <c r="G135" s="98" t="s">
        <v>118</v>
      </c>
      <c r="H135" s="151">
        <v>5.2200000000000003E-2</v>
      </c>
      <c r="I135" s="145">
        <v>321.06</v>
      </c>
      <c r="J135" s="145">
        <v>16.75</v>
      </c>
    </row>
    <row r="136" spans="4:10" ht="39.4" customHeight="1">
      <c r="D136" s="100">
        <v>86943</v>
      </c>
      <c r="E136" s="99" t="s">
        <v>2436</v>
      </c>
      <c r="F136" s="98" t="s">
        <v>121</v>
      </c>
      <c r="G136" s="98" t="s">
        <v>118</v>
      </c>
      <c r="H136" s="151">
        <v>5.2200000000000003E-2</v>
      </c>
      <c r="I136" s="145">
        <v>183.15</v>
      </c>
      <c r="J136" s="145">
        <v>9.56</v>
      </c>
    </row>
    <row r="137" spans="4:10" ht="31.9" customHeight="1">
      <c r="D137" s="100">
        <v>87548</v>
      </c>
      <c r="E137" s="107" t="s">
        <v>2435</v>
      </c>
      <c r="F137" s="98" t="s">
        <v>121</v>
      </c>
      <c r="G137" s="98" t="s">
        <v>122</v>
      </c>
      <c r="H137" s="151">
        <v>0.18940000000000001</v>
      </c>
      <c r="I137" s="145">
        <v>19.2</v>
      </c>
      <c r="J137" s="145">
        <v>3.63</v>
      </c>
    </row>
    <row r="138" spans="4:10" ht="31.9" customHeight="1">
      <c r="D138" s="100">
        <v>87777</v>
      </c>
      <c r="E138" s="99" t="s">
        <v>2470</v>
      </c>
      <c r="F138" s="98" t="s">
        <v>121</v>
      </c>
      <c r="G138" s="98" t="s">
        <v>122</v>
      </c>
      <c r="H138" s="151">
        <v>0.1681</v>
      </c>
      <c r="I138" s="145">
        <v>45.1</v>
      </c>
      <c r="J138" s="145">
        <v>7.58</v>
      </c>
    </row>
    <row r="139" spans="4:10" ht="31.9" customHeight="1">
      <c r="D139" s="100">
        <v>87877</v>
      </c>
      <c r="E139" s="99" t="s">
        <v>2434</v>
      </c>
      <c r="F139" s="98" t="s">
        <v>121</v>
      </c>
      <c r="G139" s="98" t="s">
        <v>122</v>
      </c>
      <c r="H139" s="151">
        <v>0.76790000000000003</v>
      </c>
      <c r="I139" s="145">
        <v>7.25</v>
      </c>
      <c r="J139" s="145">
        <v>5.56</v>
      </c>
    </row>
    <row r="140" spans="4:10" ht="31.9" customHeight="1">
      <c r="D140" s="100">
        <v>87903</v>
      </c>
      <c r="E140" s="107" t="s">
        <v>2469</v>
      </c>
      <c r="F140" s="98" t="s">
        <v>121</v>
      </c>
      <c r="G140" s="98" t="s">
        <v>122</v>
      </c>
      <c r="H140" s="151">
        <v>0.1681</v>
      </c>
      <c r="I140" s="145">
        <v>9.1199999999999992</v>
      </c>
      <c r="J140" s="145">
        <v>1.53</v>
      </c>
    </row>
    <row r="141" spans="4:10" ht="19.149999999999999" customHeight="1">
      <c r="D141" s="100">
        <v>88489</v>
      </c>
      <c r="E141" s="107" t="s">
        <v>2433</v>
      </c>
      <c r="F141" s="98" t="s">
        <v>121</v>
      </c>
      <c r="G141" s="98" t="s">
        <v>122</v>
      </c>
      <c r="H141" s="151">
        <v>2.4441999999999999</v>
      </c>
      <c r="I141" s="145">
        <v>10.68</v>
      </c>
      <c r="J141" s="145">
        <v>26.1</v>
      </c>
    </row>
    <row r="142" spans="4:10" ht="39.4" customHeight="1">
      <c r="D142" s="100">
        <v>89168</v>
      </c>
      <c r="E142" s="99" t="s">
        <v>2432</v>
      </c>
      <c r="F142" s="98" t="s">
        <v>121</v>
      </c>
      <c r="G142" s="98" t="s">
        <v>122</v>
      </c>
      <c r="H142" s="151">
        <v>0.46750000000000003</v>
      </c>
      <c r="I142" s="145">
        <v>69</v>
      </c>
      <c r="J142" s="145">
        <v>32.25</v>
      </c>
    </row>
    <row r="143" spans="4:10" ht="39.4" customHeight="1">
      <c r="D143" s="100">
        <v>89171</v>
      </c>
      <c r="E143" s="99" t="s">
        <v>2431</v>
      </c>
      <c r="F143" s="98" t="s">
        <v>121</v>
      </c>
      <c r="G143" s="98" t="s">
        <v>122</v>
      </c>
      <c r="H143" s="151">
        <v>0.46279999999999999</v>
      </c>
      <c r="I143" s="145">
        <v>54.36</v>
      </c>
      <c r="J143" s="145">
        <v>25.15</v>
      </c>
    </row>
    <row r="144" spans="4:10" ht="39.4" customHeight="1">
      <c r="D144" s="100">
        <v>89173</v>
      </c>
      <c r="E144" s="99" t="s">
        <v>2430</v>
      </c>
      <c r="F144" s="98" t="s">
        <v>121</v>
      </c>
      <c r="G144" s="98" t="s">
        <v>122</v>
      </c>
      <c r="H144" s="151">
        <v>0.76790000000000003</v>
      </c>
      <c r="I144" s="145">
        <v>28.2</v>
      </c>
      <c r="J144" s="145">
        <v>21.65</v>
      </c>
    </row>
    <row r="145" spans="4:10" ht="24.75" customHeight="1">
      <c r="D145" s="100">
        <v>89709</v>
      </c>
      <c r="E145" s="107" t="s">
        <v>2468</v>
      </c>
      <c r="F145" s="98" t="s">
        <v>121</v>
      </c>
      <c r="G145" s="98" t="s">
        <v>118</v>
      </c>
      <c r="H145" s="151">
        <v>6.9599999999999995E-2</v>
      </c>
      <c r="I145" s="145">
        <v>8.1999999999999993</v>
      </c>
      <c r="J145" s="145">
        <v>0.56999999999999995</v>
      </c>
    </row>
    <row r="146" spans="4:10" ht="24.75" customHeight="1">
      <c r="D146" s="100">
        <v>89711</v>
      </c>
      <c r="E146" s="107" t="s">
        <v>2428</v>
      </c>
      <c r="F146" s="98" t="s">
        <v>121</v>
      </c>
      <c r="G146" s="98" t="s">
        <v>125</v>
      </c>
      <c r="H146" s="151">
        <v>0.16309999999999999</v>
      </c>
      <c r="I146" s="145">
        <v>14.79</v>
      </c>
      <c r="J146" s="145">
        <v>2.41</v>
      </c>
    </row>
    <row r="147" spans="4:10" ht="24.75" customHeight="1">
      <c r="D147" s="100">
        <v>89712</v>
      </c>
      <c r="E147" s="107" t="s">
        <v>2427</v>
      </c>
      <c r="F147" s="98" t="s">
        <v>121</v>
      </c>
      <c r="G147" s="98" t="s">
        <v>125</v>
      </c>
      <c r="H147" s="151">
        <v>0.2235</v>
      </c>
      <c r="I147" s="145">
        <v>22.76</v>
      </c>
      <c r="J147" s="145">
        <v>5.08</v>
      </c>
    </row>
    <row r="148" spans="4:10" ht="24.75" customHeight="1">
      <c r="D148" s="100">
        <v>89714</v>
      </c>
      <c r="E148" s="107" t="s">
        <v>2426</v>
      </c>
      <c r="F148" s="98" t="s">
        <v>121</v>
      </c>
      <c r="G148" s="98" t="s">
        <v>125</v>
      </c>
      <c r="H148" s="151">
        <v>4.7E-2</v>
      </c>
      <c r="I148" s="145">
        <v>44.08</v>
      </c>
      <c r="J148" s="145">
        <v>2.0699999999999998</v>
      </c>
    </row>
    <row r="149" spans="4:10" ht="24.75" customHeight="1">
      <c r="D149" s="100">
        <v>89724</v>
      </c>
      <c r="E149" s="107" t="s">
        <v>2425</v>
      </c>
      <c r="F149" s="98" t="s">
        <v>121</v>
      </c>
      <c r="G149" s="98" t="s">
        <v>118</v>
      </c>
      <c r="H149" s="151">
        <v>0.17399999999999999</v>
      </c>
      <c r="I149" s="145">
        <v>8.2100000000000009</v>
      </c>
      <c r="J149" s="145">
        <v>1.42</v>
      </c>
    </row>
    <row r="150" spans="4:10" ht="24.75" customHeight="1">
      <c r="D150" s="100">
        <v>89731</v>
      </c>
      <c r="E150" s="107" t="s">
        <v>2467</v>
      </c>
      <c r="F150" s="98" t="s">
        <v>121</v>
      </c>
      <c r="G150" s="98" t="s">
        <v>118</v>
      </c>
      <c r="H150" s="151">
        <v>1.7399999999999999E-2</v>
      </c>
      <c r="I150" s="145">
        <v>9.01</v>
      </c>
      <c r="J150" s="145">
        <v>0.15</v>
      </c>
    </row>
    <row r="151" spans="4:10" ht="30.75" customHeight="1">
      <c r="D151" s="100">
        <v>89748</v>
      </c>
      <c r="E151" s="99" t="s">
        <v>2422</v>
      </c>
      <c r="F151" s="98" t="s">
        <v>121</v>
      </c>
      <c r="G151" s="98" t="s">
        <v>118</v>
      </c>
      <c r="H151" s="151">
        <v>5.2200000000000003E-2</v>
      </c>
      <c r="I151" s="145">
        <v>33.83</v>
      </c>
      <c r="J151" s="145">
        <v>1.76</v>
      </c>
    </row>
    <row r="152" spans="4:10" ht="24.75" customHeight="1">
      <c r="D152" s="100">
        <v>89784</v>
      </c>
      <c r="E152" s="107" t="s">
        <v>2466</v>
      </c>
      <c r="F152" s="98" t="s">
        <v>121</v>
      </c>
      <c r="G152" s="116" t="s">
        <v>118</v>
      </c>
      <c r="H152" s="151">
        <v>1.7399999999999999E-2</v>
      </c>
      <c r="I152" s="145">
        <v>17.260000000000002</v>
      </c>
      <c r="J152" s="145">
        <v>0.3</v>
      </c>
    </row>
    <row r="153" spans="4:10" ht="31.9" customHeight="1">
      <c r="D153" s="100">
        <v>89957</v>
      </c>
      <c r="E153" s="99" t="s">
        <v>2419</v>
      </c>
      <c r="F153" s="98" t="s">
        <v>121</v>
      </c>
      <c r="G153" s="116" t="s">
        <v>118</v>
      </c>
      <c r="H153" s="151">
        <v>0.17399999999999999</v>
      </c>
      <c r="I153" s="145">
        <v>101.13</v>
      </c>
      <c r="J153" s="145">
        <v>17.59</v>
      </c>
    </row>
    <row r="154" spans="4:10" ht="24.75" customHeight="1">
      <c r="D154" s="100">
        <v>89970</v>
      </c>
      <c r="E154" s="107" t="s">
        <v>2465</v>
      </c>
      <c r="F154" s="98" t="s">
        <v>121</v>
      </c>
      <c r="G154" s="116" t="s">
        <v>118</v>
      </c>
      <c r="H154" s="151">
        <v>6.9599999999999995E-2</v>
      </c>
      <c r="I154" s="145">
        <v>44.16</v>
      </c>
      <c r="J154" s="145">
        <v>3.07</v>
      </c>
    </row>
    <row r="155" spans="4:10" ht="19.149999999999999" customHeight="1">
      <c r="D155" s="100">
        <v>90443</v>
      </c>
      <c r="E155" s="107" t="s">
        <v>2418</v>
      </c>
      <c r="F155" s="98" t="s">
        <v>121</v>
      </c>
      <c r="G155" s="116" t="s">
        <v>125</v>
      </c>
      <c r="H155" s="151">
        <v>7.22E-2</v>
      </c>
      <c r="I155" s="145">
        <v>8.7100000000000009</v>
      </c>
      <c r="J155" s="145">
        <v>0.62</v>
      </c>
    </row>
    <row r="156" spans="4:10" ht="24.75" customHeight="1">
      <c r="D156" s="100">
        <v>90466</v>
      </c>
      <c r="E156" s="99" t="s">
        <v>2417</v>
      </c>
      <c r="F156" s="98" t="s">
        <v>121</v>
      </c>
      <c r="G156" s="116" t="s">
        <v>125</v>
      </c>
      <c r="H156" s="151">
        <v>7.22E-2</v>
      </c>
      <c r="I156" s="145">
        <v>9.0299999999999994</v>
      </c>
      <c r="J156" s="145">
        <v>0.65</v>
      </c>
    </row>
    <row r="157" spans="4:10" ht="24.75" customHeight="1">
      <c r="D157" s="100">
        <v>90822</v>
      </c>
      <c r="E157" s="107" t="s">
        <v>2464</v>
      </c>
      <c r="F157" s="98" t="s">
        <v>121</v>
      </c>
      <c r="G157" s="116" t="s">
        <v>118</v>
      </c>
      <c r="H157" s="151">
        <v>3.4799999999999998E-2</v>
      </c>
      <c r="I157" s="145">
        <v>305.99</v>
      </c>
      <c r="J157" s="145">
        <v>10.64</v>
      </c>
    </row>
    <row r="158" spans="4:10" ht="31.9" customHeight="1">
      <c r="D158" s="100">
        <v>91170</v>
      </c>
      <c r="E158" s="107" t="s">
        <v>1536</v>
      </c>
      <c r="F158" s="98" t="s">
        <v>121</v>
      </c>
      <c r="G158" s="116" t="s">
        <v>125</v>
      </c>
      <c r="H158" s="151">
        <v>0.4612</v>
      </c>
      <c r="I158" s="145">
        <v>2.21</v>
      </c>
      <c r="J158" s="145">
        <v>1.01</v>
      </c>
    </row>
    <row r="159" spans="4:10" ht="24.75" customHeight="1">
      <c r="D159" s="100">
        <v>91173</v>
      </c>
      <c r="E159" s="107" t="s">
        <v>2463</v>
      </c>
      <c r="F159" s="98" t="s">
        <v>121</v>
      </c>
      <c r="G159" s="116" t="s">
        <v>125</v>
      </c>
      <c r="H159" s="151">
        <v>0.1827</v>
      </c>
      <c r="I159" s="145">
        <v>1.1100000000000001</v>
      </c>
      <c r="J159" s="145">
        <v>0.2</v>
      </c>
    </row>
    <row r="160" spans="4:10" ht="31.9" customHeight="1">
      <c r="D160" s="100">
        <v>91305</v>
      </c>
      <c r="E160" s="99" t="s">
        <v>2462</v>
      </c>
      <c r="F160" s="98" t="s">
        <v>121</v>
      </c>
      <c r="G160" s="116" t="s">
        <v>118</v>
      </c>
      <c r="H160" s="151">
        <v>5.2200000000000003E-2</v>
      </c>
      <c r="I160" s="145">
        <v>74.150000000000006</v>
      </c>
      <c r="J160" s="145">
        <v>3.87</v>
      </c>
    </row>
    <row r="161" spans="4:10" ht="24.75" customHeight="1">
      <c r="D161" s="100">
        <v>91862</v>
      </c>
      <c r="E161" s="107" t="s">
        <v>2461</v>
      </c>
      <c r="F161" s="98" t="s">
        <v>121</v>
      </c>
      <c r="G161" s="116" t="s">
        <v>125</v>
      </c>
      <c r="H161" s="151">
        <v>0.33069999999999999</v>
      </c>
      <c r="I161" s="145">
        <v>7.01</v>
      </c>
      <c r="J161" s="145">
        <v>2.31</v>
      </c>
    </row>
    <row r="162" spans="4:10" ht="23.65" customHeight="1">
      <c r="D162" s="100">
        <v>91863</v>
      </c>
      <c r="E162" s="107" t="s">
        <v>2460</v>
      </c>
      <c r="F162" s="98" t="s">
        <v>121</v>
      </c>
      <c r="G162" s="116" t="s">
        <v>125</v>
      </c>
      <c r="H162" s="151">
        <v>0.1305</v>
      </c>
      <c r="I162" s="145">
        <v>8.2200000000000006</v>
      </c>
      <c r="J162" s="145">
        <v>1.07</v>
      </c>
    </row>
    <row r="163" spans="4:10" ht="23.65" customHeight="1">
      <c r="D163" s="100">
        <v>91870</v>
      </c>
      <c r="E163" s="107" t="s">
        <v>2411</v>
      </c>
      <c r="F163" s="98" t="s">
        <v>121</v>
      </c>
      <c r="G163" s="116" t="s">
        <v>125</v>
      </c>
      <c r="H163" s="151">
        <v>0.15659999999999999</v>
      </c>
      <c r="I163" s="145">
        <v>7.57</v>
      </c>
      <c r="J163" s="145">
        <v>1.18</v>
      </c>
    </row>
    <row r="164" spans="4:10" ht="23.65" customHeight="1">
      <c r="D164" s="100">
        <v>91871</v>
      </c>
      <c r="E164" s="107" t="s">
        <v>2459</v>
      </c>
      <c r="F164" s="98" t="s">
        <v>121</v>
      </c>
      <c r="G164" s="116" t="s">
        <v>125</v>
      </c>
      <c r="H164" s="151">
        <v>2.6100000000000002E-2</v>
      </c>
      <c r="I164" s="145">
        <v>8.82</v>
      </c>
      <c r="J164" s="145">
        <v>0.23</v>
      </c>
    </row>
    <row r="165" spans="4:10" ht="24.75" customHeight="1">
      <c r="D165" s="100">
        <v>91875</v>
      </c>
      <c r="E165" s="107" t="s">
        <v>2458</v>
      </c>
      <c r="F165" s="98" t="s">
        <v>121</v>
      </c>
      <c r="G165" s="116" t="s">
        <v>118</v>
      </c>
      <c r="H165" s="151">
        <v>3.4799999999999998E-2</v>
      </c>
      <c r="I165" s="145">
        <v>4.58</v>
      </c>
      <c r="J165" s="145">
        <v>0.15</v>
      </c>
    </row>
    <row r="166" spans="4:10" ht="24.75" customHeight="1">
      <c r="D166" s="100">
        <v>91882</v>
      </c>
      <c r="E166" s="107" t="s">
        <v>2457</v>
      </c>
      <c r="F166" s="98" t="s">
        <v>121</v>
      </c>
      <c r="G166" s="116" t="s">
        <v>118</v>
      </c>
      <c r="H166" s="151">
        <v>3.4799999999999998E-2</v>
      </c>
      <c r="I166" s="145">
        <v>5.36</v>
      </c>
      <c r="J166" s="145">
        <v>0.18</v>
      </c>
    </row>
    <row r="167" spans="4:10" ht="24.75" customHeight="1">
      <c r="D167" s="100">
        <v>91890</v>
      </c>
      <c r="E167" s="107" t="s">
        <v>2456</v>
      </c>
      <c r="F167" s="98" t="s">
        <v>121</v>
      </c>
      <c r="G167" s="116" t="s">
        <v>118</v>
      </c>
      <c r="H167" s="151">
        <v>1.7399999999999999E-2</v>
      </c>
      <c r="I167" s="145">
        <v>7.82</v>
      </c>
      <c r="J167" s="145">
        <v>0.13</v>
      </c>
    </row>
    <row r="168" spans="4:10" ht="23.65" customHeight="1">
      <c r="D168" s="100">
        <v>91911</v>
      </c>
      <c r="E168" s="107" t="s">
        <v>2455</v>
      </c>
      <c r="F168" s="98" t="s">
        <v>121</v>
      </c>
      <c r="G168" s="116" t="s">
        <v>118</v>
      </c>
      <c r="H168" s="151">
        <v>6.9599999999999995E-2</v>
      </c>
      <c r="I168" s="145">
        <v>9.5399999999999991</v>
      </c>
      <c r="J168" s="145">
        <v>0.66</v>
      </c>
    </row>
    <row r="169" spans="4:10" ht="23.65" customHeight="1">
      <c r="D169" s="100">
        <v>91924</v>
      </c>
      <c r="E169" s="99" t="s">
        <v>2409</v>
      </c>
      <c r="F169" s="98" t="s">
        <v>121</v>
      </c>
      <c r="G169" s="116" t="s">
        <v>125</v>
      </c>
      <c r="H169" s="151">
        <v>1.2529999999999999</v>
      </c>
      <c r="I169" s="145">
        <v>2.4500000000000002</v>
      </c>
      <c r="J169" s="145">
        <v>3.06</v>
      </c>
    </row>
    <row r="170" spans="4:10" ht="24.75" customHeight="1">
      <c r="D170" s="100">
        <v>91926</v>
      </c>
      <c r="E170" s="99" t="s">
        <v>2408</v>
      </c>
      <c r="F170" s="98" t="s">
        <v>121</v>
      </c>
      <c r="G170" s="116" t="s">
        <v>125</v>
      </c>
      <c r="H170" s="151">
        <v>0.46989999999999998</v>
      </c>
      <c r="I170" s="145">
        <v>3.63</v>
      </c>
      <c r="J170" s="145">
        <v>1.7</v>
      </c>
    </row>
    <row r="171" spans="4:10" ht="24.75" customHeight="1">
      <c r="D171" s="100">
        <v>91928</v>
      </c>
      <c r="E171" s="99" t="s">
        <v>385</v>
      </c>
      <c r="F171" s="98" t="s">
        <v>121</v>
      </c>
      <c r="G171" s="116" t="s">
        <v>125</v>
      </c>
      <c r="H171" s="151">
        <v>1.0442</v>
      </c>
      <c r="I171" s="145">
        <v>6.03</v>
      </c>
      <c r="J171" s="145">
        <v>6.29</v>
      </c>
    </row>
    <row r="172" spans="4:10" ht="19.149999999999999" customHeight="1">
      <c r="D172" s="100">
        <v>91937</v>
      </c>
      <c r="E172" s="107" t="s">
        <v>2407</v>
      </c>
      <c r="F172" s="98" t="s">
        <v>121</v>
      </c>
      <c r="G172" s="116" t="s">
        <v>118</v>
      </c>
      <c r="H172" s="151">
        <v>0.13919999999999999</v>
      </c>
      <c r="I172" s="145">
        <v>8.75</v>
      </c>
      <c r="J172" s="145">
        <v>1.21</v>
      </c>
    </row>
    <row r="173" spans="4:10" ht="19.149999999999999" customHeight="1">
      <c r="D173" s="100">
        <v>91959</v>
      </c>
      <c r="E173" s="107" t="s">
        <v>2454</v>
      </c>
      <c r="F173" s="98" t="s">
        <v>121</v>
      </c>
      <c r="G173" s="116" t="s">
        <v>118</v>
      </c>
      <c r="H173" s="151">
        <v>1.7399999999999999E-2</v>
      </c>
      <c r="I173" s="145">
        <v>34</v>
      </c>
      <c r="J173" s="145">
        <v>0.59</v>
      </c>
    </row>
    <row r="174" spans="4:10" ht="19.149999999999999" customHeight="1">
      <c r="D174" s="100">
        <v>91967</v>
      </c>
      <c r="E174" s="107" t="s">
        <v>2453</v>
      </c>
      <c r="F174" s="98" t="s">
        <v>121</v>
      </c>
      <c r="G174" s="116" t="s">
        <v>118</v>
      </c>
      <c r="H174" s="151">
        <v>1.7399999999999999E-2</v>
      </c>
      <c r="I174" s="145">
        <v>46.58</v>
      </c>
      <c r="J174" s="145">
        <v>0.81</v>
      </c>
    </row>
    <row r="175" spans="4:10" ht="24.75" customHeight="1">
      <c r="D175" s="100">
        <v>92000</v>
      </c>
      <c r="E175" s="99" t="s">
        <v>2405</v>
      </c>
      <c r="F175" s="98" t="s">
        <v>121</v>
      </c>
      <c r="G175" s="116" t="s">
        <v>118</v>
      </c>
      <c r="H175" s="151">
        <v>3.4799999999999998E-2</v>
      </c>
      <c r="I175" s="145">
        <v>22.75</v>
      </c>
      <c r="J175" s="145">
        <v>0.79</v>
      </c>
    </row>
    <row r="176" spans="4:10" ht="31.9" customHeight="1">
      <c r="D176" s="100">
        <v>92543</v>
      </c>
      <c r="E176" s="99" t="s">
        <v>2402</v>
      </c>
      <c r="F176" s="98" t="s">
        <v>121</v>
      </c>
      <c r="G176" s="116" t="s">
        <v>122</v>
      </c>
      <c r="H176" s="151">
        <v>1.3566</v>
      </c>
      <c r="I176" s="145">
        <v>16.579999999999998</v>
      </c>
      <c r="J176" s="145">
        <v>22.49</v>
      </c>
    </row>
    <row r="177" spans="4:10" ht="24.75" customHeight="1">
      <c r="D177" s="100">
        <v>92981</v>
      </c>
      <c r="E177" s="99" t="s">
        <v>2401</v>
      </c>
      <c r="F177" s="98" t="s">
        <v>121</v>
      </c>
      <c r="G177" s="116" t="s">
        <v>125</v>
      </c>
      <c r="H177" s="151">
        <v>0.2611</v>
      </c>
      <c r="I177" s="145">
        <v>15.46</v>
      </c>
      <c r="J177" s="145">
        <v>4.03</v>
      </c>
    </row>
    <row r="178" spans="4:10" ht="19.149999999999999" customHeight="1">
      <c r="D178" s="100">
        <v>93358</v>
      </c>
      <c r="E178" s="107" t="s">
        <v>2400</v>
      </c>
      <c r="F178" s="98" t="s">
        <v>121</v>
      </c>
      <c r="G178" s="116" t="s">
        <v>155</v>
      </c>
      <c r="H178" s="151">
        <v>2.7900000000000001E-2</v>
      </c>
      <c r="I178" s="145">
        <v>54.9</v>
      </c>
      <c r="J178" s="145">
        <v>1.53</v>
      </c>
    </row>
    <row r="179" spans="4:10" ht="31.9" customHeight="1">
      <c r="D179" s="100">
        <v>94210</v>
      </c>
      <c r="E179" s="107" t="s">
        <v>2399</v>
      </c>
      <c r="F179" s="98" t="s">
        <v>121</v>
      </c>
      <c r="G179" s="116" t="s">
        <v>122</v>
      </c>
      <c r="H179" s="151">
        <v>1.3566</v>
      </c>
      <c r="I179" s="145">
        <v>27.05</v>
      </c>
      <c r="J179" s="145">
        <v>36.69</v>
      </c>
    </row>
    <row r="180" spans="4:10" ht="31.9" customHeight="1">
      <c r="D180" s="100">
        <v>94559</v>
      </c>
      <c r="E180" s="107" t="s">
        <v>2398</v>
      </c>
      <c r="F180" s="98" t="s">
        <v>121</v>
      </c>
      <c r="G180" s="116" t="s">
        <v>122</v>
      </c>
      <c r="H180" s="151">
        <v>0.01</v>
      </c>
      <c r="I180" s="145">
        <v>693.26</v>
      </c>
      <c r="J180" s="145">
        <v>6.93</v>
      </c>
    </row>
    <row r="181" spans="4:10" ht="19.149999999999999" customHeight="1">
      <c r="D181" s="100">
        <v>95240</v>
      </c>
      <c r="E181" s="107" t="s">
        <v>2397</v>
      </c>
      <c r="F181" s="98" t="s">
        <v>121</v>
      </c>
      <c r="G181" s="116" t="s">
        <v>122</v>
      </c>
      <c r="H181" s="151">
        <v>6.4000000000000003E-3</v>
      </c>
      <c r="I181" s="145">
        <v>14.13</v>
      </c>
      <c r="J181" s="145">
        <v>0.09</v>
      </c>
    </row>
    <row r="182" spans="4:10" ht="19.149999999999999" customHeight="1">
      <c r="D182" s="100">
        <v>95241</v>
      </c>
      <c r="E182" s="107" t="s">
        <v>2396</v>
      </c>
      <c r="F182" s="98" t="s">
        <v>121</v>
      </c>
      <c r="G182" s="116" t="s">
        <v>122</v>
      </c>
      <c r="H182" s="151">
        <v>1.3328</v>
      </c>
      <c r="I182" s="145">
        <v>23.56</v>
      </c>
      <c r="J182" s="145">
        <v>31.4</v>
      </c>
    </row>
    <row r="183" spans="4:10" ht="24.75" customHeight="1">
      <c r="D183" s="100">
        <v>95805</v>
      </c>
      <c r="E183" s="99" t="s">
        <v>2395</v>
      </c>
      <c r="F183" s="98" t="s">
        <v>121</v>
      </c>
      <c r="G183" s="116" t="s">
        <v>118</v>
      </c>
      <c r="H183" s="151">
        <v>1.7399999999999999E-2</v>
      </c>
      <c r="I183" s="145">
        <v>19.34</v>
      </c>
      <c r="J183" s="145">
        <v>0.33</v>
      </c>
    </row>
    <row r="184" spans="4:10" ht="24.75" customHeight="1">
      <c r="D184" s="100">
        <v>95811</v>
      </c>
      <c r="E184" s="99" t="s">
        <v>2394</v>
      </c>
      <c r="F184" s="98" t="s">
        <v>121</v>
      </c>
      <c r="G184" s="116" t="s">
        <v>118</v>
      </c>
      <c r="H184" s="151">
        <v>5.2200000000000003E-2</v>
      </c>
      <c r="I184" s="145">
        <v>13.88</v>
      </c>
      <c r="J184" s="145">
        <v>0.72</v>
      </c>
    </row>
    <row r="185" spans="4:10" ht="19.149999999999999" customHeight="1">
      <c r="D185" s="100">
        <v>96985</v>
      </c>
      <c r="E185" s="107" t="s">
        <v>2393</v>
      </c>
      <c r="F185" s="98" t="s">
        <v>121</v>
      </c>
      <c r="G185" s="116" t="s">
        <v>118</v>
      </c>
      <c r="H185" s="151">
        <v>5.2200000000000003E-2</v>
      </c>
      <c r="I185" s="145">
        <v>66.010000000000005</v>
      </c>
      <c r="J185" s="145">
        <v>3.44</v>
      </c>
    </row>
    <row r="186" spans="4:10" ht="13.15" customHeight="1">
      <c r="D186" s="100">
        <v>96995</v>
      </c>
      <c r="E186" s="99" t="s">
        <v>2392</v>
      </c>
      <c r="F186" s="98" t="s">
        <v>121</v>
      </c>
      <c r="G186" s="116" t="s">
        <v>155</v>
      </c>
      <c r="H186" s="151">
        <v>7.1999999999999998E-3</v>
      </c>
      <c r="I186" s="145">
        <v>33.29</v>
      </c>
      <c r="J186" s="145">
        <v>0.23</v>
      </c>
    </row>
    <row r="187" spans="4:10" ht="24.75" customHeight="1">
      <c r="D187" s="100">
        <v>97586</v>
      </c>
      <c r="E187" s="107" t="s">
        <v>2391</v>
      </c>
      <c r="F187" s="98" t="s">
        <v>121</v>
      </c>
      <c r="G187" s="116" t="s">
        <v>118</v>
      </c>
      <c r="H187" s="151">
        <v>0.13919999999999999</v>
      </c>
      <c r="I187" s="145">
        <v>102.43</v>
      </c>
      <c r="J187" s="145">
        <v>14.25</v>
      </c>
    </row>
    <row r="188" spans="4:10" ht="24.75" customHeight="1">
      <c r="D188" s="100">
        <v>97886</v>
      </c>
      <c r="E188" s="107" t="s">
        <v>2452</v>
      </c>
      <c r="F188" s="98" t="s">
        <v>121</v>
      </c>
      <c r="G188" s="116" t="s">
        <v>118</v>
      </c>
      <c r="H188" s="151">
        <v>5.2200000000000003E-2</v>
      </c>
      <c r="I188" s="145">
        <v>140.62</v>
      </c>
      <c r="J188" s="145">
        <v>7.34</v>
      </c>
    </row>
    <row r="189" spans="4:10" ht="23.65" customHeight="1">
      <c r="D189" s="100">
        <v>97906</v>
      </c>
      <c r="E189" s="107" t="s">
        <v>2451</v>
      </c>
      <c r="F189" s="98" t="s">
        <v>121</v>
      </c>
      <c r="G189" s="116" t="s">
        <v>118</v>
      </c>
      <c r="H189" s="151">
        <v>3.4799999999999998E-2</v>
      </c>
      <c r="I189" s="145">
        <v>341.03</v>
      </c>
      <c r="J189" s="145">
        <v>11.86</v>
      </c>
    </row>
    <row r="190" spans="4:10" ht="24.75" customHeight="1">
      <c r="D190" s="100">
        <v>98441</v>
      </c>
      <c r="E190" s="107" t="s">
        <v>2384</v>
      </c>
      <c r="F190" s="98" t="s">
        <v>121</v>
      </c>
      <c r="G190" s="116" t="s">
        <v>122</v>
      </c>
      <c r="H190" s="151">
        <v>0.26119999999999999</v>
      </c>
      <c r="I190" s="145">
        <v>101.34</v>
      </c>
      <c r="J190" s="145">
        <v>26.47</v>
      </c>
    </row>
    <row r="191" spans="4:10" ht="24.75" customHeight="1">
      <c r="D191" s="100">
        <v>98442</v>
      </c>
      <c r="E191" s="107" t="s">
        <v>2450</v>
      </c>
      <c r="F191" s="98" t="s">
        <v>121</v>
      </c>
      <c r="G191" s="116" t="s">
        <v>122</v>
      </c>
      <c r="H191" s="151">
        <v>0.30070000000000002</v>
      </c>
      <c r="I191" s="145">
        <v>103.5</v>
      </c>
      <c r="J191" s="145">
        <v>31.12</v>
      </c>
    </row>
    <row r="192" spans="4:10" ht="23.65" customHeight="1">
      <c r="D192" s="100">
        <v>98443</v>
      </c>
      <c r="E192" s="107" t="s">
        <v>2382</v>
      </c>
      <c r="F192" s="98" t="s">
        <v>121</v>
      </c>
      <c r="G192" s="116" t="s">
        <v>122</v>
      </c>
      <c r="H192" s="151">
        <v>8.3000000000000004E-2</v>
      </c>
      <c r="I192" s="145">
        <v>88.39</v>
      </c>
      <c r="J192" s="145">
        <v>7.33</v>
      </c>
    </row>
    <row r="193" spans="1:10" ht="24.75" customHeight="1">
      <c r="D193" s="100">
        <v>98444</v>
      </c>
      <c r="E193" s="107" t="s">
        <v>2449</v>
      </c>
      <c r="F193" s="98" t="s">
        <v>121</v>
      </c>
      <c r="G193" s="116" t="s">
        <v>122</v>
      </c>
      <c r="H193" s="151">
        <v>9.5600000000000004E-2</v>
      </c>
      <c r="I193" s="145">
        <v>89.93</v>
      </c>
      <c r="J193" s="145">
        <v>8.59</v>
      </c>
    </row>
    <row r="194" spans="1:10" ht="24.75" customHeight="1">
      <c r="D194" s="100">
        <v>98445</v>
      </c>
      <c r="E194" s="107" t="s">
        <v>2380</v>
      </c>
      <c r="F194" s="98" t="s">
        <v>121</v>
      </c>
      <c r="G194" s="116" t="s">
        <v>122</v>
      </c>
      <c r="H194" s="151">
        <v>0.40810000000000002</v>
      </c>
      <c r="I194" s="145">
        <v>89.378799750093151</v>
      </c>
      <c r="J194" s="145">
        <v>36.47</v>
      </c>
    </row>
    <row r="195" spans="1:10" ht="24.75" customHeight="1">
      <c r="D195" s="100">
        <v>98446</v>
      </c>
      <c r="E195" s="107" t="s">
        <v>2379</v>
      </c>
      <c r="F195" s="98" t="s">
        <v>121</v>
      </c>
      <c r="G195" s="116" t="s">
        <v>122</v>
      </c>
      <c r="H195" s="151">
        <v>0.25534762376237619</v>
      </c>
      <c r="I195" s="145">
        <v>158.81</v>
      </c>
      <c r="J195" s="145">
        <v>40.549999999999997</v>
      </c>
    </row>
    <row r="196" spans="1:10" ht="24.75" customHeight="1">
      <c r="D196" s="100">
        <v>98447</v>
      </c>
      <c r="E196" s="107" t="s">
        <v>2378</v>
      </c>
      <c r="F196" s="98" t="s">
        <v>121</v>
      </c>
      <c r="G196" s="116" t="s">
        <v>122</v>
      </c>
      <c r="H196" s="151">
        <v>0.12970000000000001</v>
      </c>
      <c r="I196" s="145">
        <v>104.92</v>
      </c>
      <c r="J196" s="145">
        <v>13.6</v>
      </c>
    </row>
    <row r="197" spans="1:10" ht="24.75" customHeight="1">
      <c r="D197" s="100">
        <v>98448</v>
      </c>
      <c r="E197" s="107" t="s">
        <v>2377</v>
      </c>
      <c r="F197" s="98" t="s">
        <v>121</v>
      </c>
      <c r="G197" s="116" t="s">
        <v>122</v>
      </c>
      <c r="H197" s="151">
        <v>0.1011</v>
      </c>
      <c r="I197" s="145">
        <v>132.82</v>
      </c>
      <c r="J197" s="145">
        <v>13.42</v>
      </c>
    </row>
    <row r="198" spans="1:10" ht="24.75" customHeight="1">
      <c r="D198" s="100">
        <v>98679</v>
      </c>
      <c r="E198" s="99" t="s">
        <v>2448</v>
      </c>
      <c r="F198" s="98" t="s">
        <v>121</v>
      </c>
      <c r="G198" s="116" t="s">
        <v>122</v>
      </c>
      <c r="H198" s="151">
        <v>0.51339999999999997</v>
      </c>
      <c r="I198" s="145">
        <v>27.65</v>
      </c>
      <c r="J198" s="145">
        <v>14.19</v>
      </c>
    </row>
    <row r="199" spans="1:10" ht="19.149999999999999" customHeight="1">
      <c r="D199" s="100">
        <v>100860</v>
      </c>
      <c r="E199" s="107" t="s">
        <v>2447</v>
      </c>
      <c r="F199" s="98" t="s">
        <v>121</v>
      </c>
      <c r="G199" s="116" t="s">
        <v>118</v>
      </c>
      <c r="H199" s="151">
        <v>6.9599999999999995E-2</v>
      </c>
      <c r="I199" s="145">
        <v>70.040000000000006</v>
      </c>
      <c r="J199" s="145">
        <v>4.87</v>
      </c>
    </row>
    <row r="200" spans="1:10" ht="24.75" customHeight="1">
      <c r="D200" s="100">
        <v>101165</v>
      </c>
      <c r="E200" s="107" t="s">
        <v>2446</v>
      </c>
      <c r="F200" s="98" t="s">
        <v>121</v>
      </c>
      <c r="G200" s="116" t="s">
        <v>155</v>
      </c>
      <c r="H200" s="151">
        <v>2.86E-2</v>
      </c>
      <c r="I200" s="145">
        <v>612.11</v>
      </c>
      <c r="J200" s="145">
        <v>17.5</v>
      </c>
    </row>
    <row r="201" spans="1:10" ht="23.65" customHeight="1">
      <c r="D201" s="100">
        <v>101876</v>
      </c>
      <c r="E201" s="107" t="s">
        <v>2445</v>
      </c>
      <c r="F201" s="98" t="s">
        <v>121</v>
      </c>
      <c r="G201" s="116" t="s">
        <v>118</v>
      </c>
      <c r="H201" s="151">
        <v>1.7399999999999999E-2</v>
      </c>
      <c r="I201" s="145">
        <v>60.13</v>
      </c>
      <c r="J201" s="145">
        <v>1.04</v>
      </c>
    </row>
    <row r="202" spans="1:10" ht="19.149999999999999" customHeight="1">
      <c r="D202" s="100">
        <v>101891</v>
      </c>
      <c r="E202" s="107" t="s">
        <v>2372</v>
      </c>
      <c r="F202" s="98" t="s">
        <v>121</v>
      </c>
      <c r="G202" s="116" t="s">
        <v>118</v>
      </c>
      <c r="H202" s="151">
        <v>0.10440000000000001</v>
      </c>
      <c r="I202" s="145">
        <v>26.12</v>
      </c>
      <c r="J202" s="145">
        <v>2.72</v>
      </c>
    </row>
    <row r="203" spans="1:10" ht="13.15" customHeight="1">
      <c r="A203" s="93">
        <v>6</v>
      </c>
      <c r="B203" s="93">
        <v>93212</v>
      </c>
      <c r="C203" s="1">
        <f>J203</f>
        <v>625.81999999999994</v>
      </c>
      <c r="D203" s="97"/>
      <c r="E203" s="96"/>
      <c r="F203" s="96"/>
      <c r="G203" s="95"/>
      <c r="H203" s="149" t="s">
        <v>951</v>
      </c>
      <c r="I203" s="144"/>
      <c r="J203" s="140">
        <v>625.81999999999994</v>
      </c>
    </row>
    <row r="204" spans="1:10" ht="19.149999999999999" customHeight="1">
      <c r="D204" s="109" t="s">
        <v>2444</v>
      </c>
      <c r="E204" s="108"/>
      <c r="F204" s="108"/>
      <c r="G204" s="108"/>
      <c r="H204" s="152"/>
      <c r="I204" s="146"/>
      <c r="J204" s="147"/>
    </row>
    <row r="205" spans="1:10" ht="13.15" customHeight="1">
      <c r="D205" s="105" t="s">
        <v>965</v>
      </c>
      <c r="E205" s="104"/>
      <c r="F205" s="103" t="s">
        <v>112</v>
      </c>
      <c r="G205" s="103" t="s">
        <v>113</v>
      </c>
      <c r="H205" s="150" t="s">
        <v>959</v>
      </c>
      <c r="I205" s="142" t="s">
        <v>958</v>
      </c>
      <c r="J205" s="141" t="s">
        <v>8</v>
      </c>
    </row>
    <row r="206" spans="1:10" ht="31.9" customHeight="1">
      <c r="D206" s="106">
        <v>3080</v>
      </c>
      <c r="E206" s="107" t="s">
        <v>2443</v>
      </c>
      <c r="F206" s="98" t="s">
        <v>121</v>
      </c>
      <c r="G206" s="98" t="s">
        <v>603</v>
      </c>
      <c r="H206" s="151">
        <v>5.7799999999999997E-2</v>
      </c>
      <c r="I206" s="145">
        <v>49.95</v>
      </c>
      <c r="J206" s="145">
        <v>2.88</v>
      </c>
    </row>
    <row r="207" spans="1:10" ht="39.4" customHeight="1">
      <c r="D207" s="106">
        <v>3097</v>
      </c>
      <c r="E207" s="99" t="s">
        <v>2442</v>
      </c>
      <c r="F207" s="98" t="s">
        <v>121</v>
      </c>
      <c r="G207" s="98" t="s">
        <v>603</v>
      </c>
      <c r="H207" s="151">
        <v>3.85E-2</v>
      </c>
      <c r="I207" s="145">
        <v>55.92</v>
      </c>
      <c r="J207" s="145">
        <v>2.15</v>
      </c>
    </row>
    <row r="208" spans="1:10" ht="19.149999999999999" customHeight="1">
      <c r="D208" s="106">
        <v>10886</v>
      </c>
      <c r="E208" s="107" t="s">
        <v>2441</v>
      </c>
      <c r="F208" s="98" t="s">
        <v>121</v>
      </c>
      <c r="G208" s="98" t="s">
        <v>118</v>
      </c>
      <c r="H208" s="151">
        <v>1.9300000000000001E-2</v>
      </c>
      <c r="I208" s="145">
        <v>192.5</v>
      </c>
      <c r="J208" s="145">
        <v>3.71</v>
      </c>
    </row>
    <row r="209" spans="4:10" ht="19.149999999999999" customHeight="1">
      <c r="D209" s="106">
        <v>10891</v>
      </c>
      <c r="E209" s="107" t="s">
        <v>2440</v>
      </c>
      <c r="F209" s="98" t="s">
        <v>121</v>
      </c>
      <c r="G209" s="98" t="s">
        <v>118</v>
      </c>
      <c r="H209" s="151">
        <v>1.9300000000000001E-2</v>
      </c>
      <c r="I209" s="145">
        <v>186.15</v>
      </c>
      <c r="J209" s="145">
        <v>3.59</v>
      </c>
    </row>
    <row r="210" spans="4:10" ht="19.149999999999999" customHeight="1">
      <c r="D210" s="106">
        <v>11587</v>
      </c>
      <c r="E210" s="107" t="s">
        <v>2439</v>
      </c>
      <c r="F210" s="98" t="s">
        <v>121</v>
      </c>
      <c r="G210" s="98" t="s">
        <v>122</v>
      </c>
      <c r="H210" s="151">
        <v>0.99380000000000002</v>
      </c>
      <c r="I210" s="145">
        <v>19.88</v>
      </c>
      <c r="J210" s="145">
        <v>19.75</v>
      </c>
    </row>
    <row r="211" spans="4:10" ht="13.15" customHeight="1">
      <c r="D211" s="105" t="s">
        <v>960</v>
      </c>
      <c r="E211" s="104"/>
      <c r="F211" s="103" t="s">
        <v>112</v>
      </c>
      <c r="G211" s="103" t="s">
        <v>113</v>
      </c>
      <c r="H211" s="150" t="s">
        <v>959</v>
      </c>
      <c r="I211" s="142" t="s">
        <v>958</v>
      </c>
      <c r="J211" s="141" t="s">
        <v>8</v>
      </c>
    </row>
    <row r="212" spans="4:10" ht="19.149999999999999" customHeight="1">
      <c r="D212" s="100">
        <v>86888</v>
      </c>
      <c r="E212" s="107" t="s">
        <v>2438</v>
      </c>
      <c r="F212" s="98" t="s">
        <v>121</v>
      </c>
      <c r="G212" s="98" t="s">
        <v>118</v>
      </c>
      <c r="H212" s="151">
        <v>3.85E-2</v>
      </c>
      <c r="I212" s="145">
        <v>321.06</v>
      </c>
      <c r="J212" s="145">
        <v>12.36</v>
      </c>
    </row>
    <row r="213" spans="4:10" ht="39.4" customHeight="1">
      <c r="D213" s="100">
        <v>86934</v>
      </c>
      <c r="E213" s="99" t="s">
        <v>2437</v>
      </c>
      <c r="F213" s="98" t="s">
        <v>121</v>
      </c>
      <c r="G213" s="116" t="s">
        <v>118</v>
      </c>
      <c r="H213" s="151">
        <v>1.9300000000000001E-2</v>
      </c>
      <c r="I213" s="145">
        <v>333.56</v>
      </c>
      <c r="J213" s="145">
        <v>6.43</v>
      </c>
    </row>
    <row r="214" spans="4:10" ht="39.4" customHeight="1">
      <c r="D214" s="100">
        <v>86943</v>
      </c>
      <c r="E214" s="99" t="s">
        <v>2436</v>
      </c>
      <c r="F214" s="98" t="s">
        <v>121</v>
      </c>
      <c r="G214" s="116" t="s">
        <v>118</v>
      </c>
      <c r="H214" s="151">
        <v>3.85E-2</v>
      </c>
      <c r="I214" s="145">
        <v>183.15</v>
      </c>
      <c r="J214" s="145">
        <v>7.05</v>
      </c>
    </row>
    <row r="215" spans="4:10" ht="31.9" customHeight="1">
      <c r="D215" s="100">
        <v>87548</v>
      </c>
      <c r="E215" s="107" t="s">
        <v>2435</v>
      </c>
      <c r="F215" s="98" t="s">
        <v>121</v>
      </c>
      <c r="G215" s="116" t="s">
        <v>122</v>
      </c>
      <c r="H215" s="151">
        <v>3.85E-2</v>
      </c>
      <c r="I215" s="145">
        <v>19.2</v>
      </c>
      <c r="J215" s="145">
        <v>0.73</v>
      </c>
    </row>
    <row r="216" spans="4:10" ht="31.9" customHeight="1">
      <c r="D216" s="100">
        <v>87877</v>
      </c>
      <c r="E216" s="99" t="s">
        <v>2434</v>
      </c>
      <c r="F216" s="98" t="s">
        <v>121</v>
      </c>
      <c r="G216" s="116" t="s">
        <v>122</v>
      </c>
      <c r="H216" s="151">
        <v>0.20469999999999999</v>
      </c>
      <c r="I216" s="145">
        <v>7.25</v>
      </c>
      <c r="J216" s="145">
        <v>1.48</v>
      </c>
    </row>
    <row r="217" spans="4:10" ht="19.149999999999999" customHeight="1">
      <c r="D217" s="100">
        <v>88489</v>
      </c>
      <c r="E217" s="107" t="s">
        <v>2433</v>
      </c>
      <c r="F217" s="98" t="s">
        <v>121</v>
      </c>
      <c r="G217" s="116" t="s">
        <v>122</v>
      </c>
      <c r="H217" s="151">
        <v>4.4976000000000003</v>
      </c>
      <c r="I217" s="145">
        <v>10.68</v>
      </c>
      <c r="J217" s="145">
        <v>48.03</v>
      </c>
    </row>
    <row r="218" spans="4:10" ht="39.4" customHeight="1">
      <c r="D218" s="100">
        <v>89168</v>
      </c>
      <c r="E218" s="99" t="s">
        <v>2432</v>
      </c>
      <c r="F218" s="98" t="s">
        <v>121</v>
      </c>
      <c r="G218" s="116" t="s">
        <v>122</v>
      </c>
      <c r="H218" s="151">
        <v>0.1023</v>
      </c>
      <c r="I218" s="145">
        <v>69</v>
      </c>
      <c r="J218" s="145">
        <v>7.05</v>
      </c>
    </row>
    <row r="219" spans="4:10" ht="39.4" customHeight="1">
      <c r="D219" s="100">
        <v>89171</v>
      </c>
      <c r="E219" s="99" t="s">
        <v>2431</v>
      </c>
      <c r="F219" s="98" t="s">
        <v>121</v>
      </c>
      <c r="G219" s="116" t="s">
        <v>122</v>
      </c>
      <c r="H219" s="151">
        <v>8.0600000000000005E-2</v>
      </c>
      <c r="I219" s="145">
        <v>54.36</v>
      </c>
      <c r="J219" s="145">
        <v>4.38</v>
      </c>
    </row>
    <row r="220" spans="4:10" ht="39.4" customHeight="1">
      <c r="D220" s="100">
        <v>89173</v>
      </c>
      <c r="E220" s="99" t="s">
        <v>2430</v>
      </c>
      <c r="F220" s="98" t="s">
        <v>121</v>
      </c>
      <c r="G220" s="116" t="s">
        <v>122</v>
      </c>
      <c r="H220" s="151">
        <v>0.20469999999999999</v>
      </c>
      <c r="I220" s="145">
        <v>28.2</v>
      </c>
      <c r="J220" s="145">
        <v>5.77</v>
      </c>
    </row>
    <row r="221" spans="4:10" ht="24.75" customHeight="1">
      <c r="D221" s="100">
        <v>89482</v>
      </c>
      <c r="E221" s="99" t="s">
        <v>2429</v>
      </c>
      <c r="F221" s="98" t="s">
        <v>121</v>
      </c>
      <c r="G221" s="116" t="s">
        <v>118</v>
      </c>
      <c r="H221" s="151">
        <v>3.85E-2</v>
      </c>
      <c r="I221" s="145">
        <v>19.079999999999998</v>
      </c>
      <c r="J221" s="145">
        <v>0.73</v>
      </c>
    </row>
    <row r="222" spans="4:10" ht="24.75" customHeight="1">
      <c r="D222" s="100">
        <v>89711</v>
      </c>
      <c r="E222" s="107" t="s">
        <v>2428</v>
      </c>
      <c r="F222" s="98" t="s">
        <v>121</v>
      </c>
      <c r="G222" s="116" t="s">
        <v>125</v>
      </c>
      <c r="H222" s="151">
        <v>0.13880000000000001</v>
      </c>
      <c r="I222" s="145">
        <v>14.79</v>
      </c>
      <c r="J222" s="145">
        <v>2.0499999999999998</v>
      </c>
    </row>
    <row r="223" spans="4:10" ht="24.75" customHeight="1">
      <c r="D223" s="100">
        <v>89712</v>
      </c>
      <c r="E223" s="107" t="s">
        <v>2427</v>
      </c>
      <c r="F223" s="98" t="s">
        <v>121</v>
      </c>
      <c r="G223" s="116" t="s">
        <v>125</v>
      </c>
      <c r="H223" s="151">
        <v>0.12529999999999999</v>
      </c>
      <c r="I223" s="145">
        <v>22.76</v>
      </c>
      <c r="J223" s="145">
        <v>2.85</v>
      </c>
    </row>
    <row r="224" spans="4:10" ht="24.75" customHeight="1">
      <c r="D224" s="100">
        <v>89714</v>
      </c>
      <c r="E224" s="107" t="s">
        <v>2426</v>
      </c>
      <c r="F224" s="98" t="s">
        <v>121</v>
      </c>
      <c r="G224" s="116" t="s">
        <v>125</v>
      </c>
      <c r="H224" s="151">
        <v>0.1472</v>
      </c>
      <c r="I224" s="145">
        <v>44.08</v>
      </c>
      <c r="J224" s="145">
        <v>6.48</v>
      </c>
    </row>
    <row r="225" spans="4:10" ht="24.75" customHeight="1">
      <c r="D225" s="100">
        <v>89724</v>
      </c>
      <c r="E225" s="107" t="s">
        <v>2425</v>
      </c>
      <c r="F225" s="98" t="s">
        <v>121</v>
      </c>
      <c r="G225" s="116" t="s">
        <v>118</v>
      </c>
      <c r="H225" s="151">
        <v>7.7100000000000002E-2</v>
      </c>
      <c r="I225" s="145">
        <v>8.2100000000000009</v>
      </c>
      <c r="J225" s="145">
        <v>0.63</v>
      </c>
    </row>
    <row r="226" spans="4:10" ht="24.75" customHeight="1">
      <c r="D226" s="100">
        <v>89726</v>
      </c>
      <c r="E226" s="107" t="s">
        <v>2424</v>
      </c>
      <c r="F226" s="98" t="s">
        <v>121</v>
      </c>
      <c r="G226" s="116" t="s">
        <v>118</v>
      </c>
      <c r="H226" s="151">
        <v>5.7799999999999997E-2</v>
      </c>
      <c r="I226" s="145">
        <v>5.68</v>
      </c>
      <c r="J226" s="145">
        <v>0.32</v>
      </c>
    </row>
    <row r="227" spans="4:10" ht="23.65" customHeight="1">
      <c r="D227" s="100">
        <v>89731</v>
      </c>
      <c r="E227" s="107" t="s">
        <v>2423</v>
      </c>
      <c r="F227" s="98" t="s">
        <v>121</v>
      </c>
      <c r="G227" s="116" t="s">
        <v>118</v>
      </c>
      <c r="H227" s="151">
        <v>1.9300000000000001E-2</v>
      </c>
      <c r="I227" s="145">
        <v>9.01</v>
      </c>
      <c r="J227" s="145">
        <v>0.17</v>
      </c>
    </row>
    <row r="228" spans="4:10" ht="31.9" customHeight="1">
      <c r="D228" s="100">
        <v>89748</v>
      </c>
      <c r="E228" s="99" t="s">
        <v>2422</v>
      </c>
      <c r="F228" s="98" t="s">
        <v>121</v>
      </c>
      <c r="G228" s="116" t="s">
        <v>118</v>
      </c>
      <c r="H228" s="151">
        <v>5.7799999999999997E-2</v>
      </c>
      <c r="I228" s="145">
        <v>33.83</v>
      </c>
      <c r="J228" s="145">
        <v>1.95</v>
      </c>
    </row>
    <row r="229" spans="4:10" ht="24.75" customHeight="1">
      <c r="D229" s="100">
        <v>89784</v>
      </c>
      <c r="E229" s="107" t="s">
        <v>2421</v>
      </c>
      <c r="F229" s="98" t="s">
        <v>121</v>
      </c>
      <c r="G229" s="116" t="s">
        <v>118</v>
      </c>
      <c r="H229" s="151">
        <v>5.7799999999999997E-2</v>
      </c>
      <c r="I229" s="145">
        <v>17.260000000000002</v>
      </c>
      <c r="J229" s="145">
        <v>0.99</v>
      </c>
    </row>
    <row r="230" spans="4:10" ht="23.65" customHeight="1">
      <c r="D230" s="100">
        <v>89796</v>
      </c>
      <c r="E230" s="107" t="s">
        <v>2420</v>
      </c>
      <c r="F230" s="98" t="s">
        <v>121</v>
      </c>
      <c r="G230" s="116" t="s">
        <v>118</v>
      </c>
      <c r="H230" s="151">
        <v>3.85E-2</v>
      </c>
      <c r="I230" s="145">
        <v>35.29</v>
      </c>
      <c r="J230" s="145">
        <v>1.35</v>
      </c>
    </row>
    <row r="231" spans="4:10" ht="30.75" customHeight="1">
      <c r="D231" s="100">
        <v>89957</v>
      </c>
      <c r="E231" s="99" t="s">
        <v>2419</v>
      </c>
      <c r="F231" s="98" t="s">
        <v>121</v>
      </c>
      <c r="G231" s="116" t="s">
        <v>118</v>
      </c>
      <c r="H231" s="151">
        <v>9.64E-2</v>
      </c>
      <c r="I231" s="145">
        <v>101.13</v>
      </c>
      <c r="J231" s="145">
        <v>9.74</v>
      </c>
    </row>
    <row r="232" spans="4:10" ht="19.149999999999999" customHeight="1">
      <c r="D232" s="100">
        <v>90443</v>
      </c>
      <c r="E232" s="107" t="s">
        <v>2418</v>
      </c>
      <c r="F232" s="98" t="s">
        <v>121</v>
      </c>
      <c r="G232" s="116" t="s">
        <v>125</v>
      </c>
      <c r="H232" s="151">
        <v>0.1002</v>
      </c>
      <c r="I232" s="145">
        <v>8.7100000000000009</v>
      </c>
      <c r="J232" s="145">
        <v>0.87</v>
      </c>
    </row>
    <row r="233" spans="4:10" ht="24.75" customHeight="1">
      <c r="D233" s="100">
        <v>90466</v>
      </c>
      <c r="E233" s="99" t="s">
        <v>2417</v>
      </c>
      <c r="F233" s="98" t="s">
        <v>121</v>
      </c>
      <c r="G233" s="116" t="s">
        <v>125</v>
      </c>
      <c r="H233" s="151">
        <v>0.1002</v>
      </c>
      <c r="I233" s="145">
        <v>9.0299999999999994</v>
      </c>
      <c r="J233" s="145">
        <v>0.9</v>
      </c>
    </row>
    <row r="234" spans="4:10" ht="24.75" customHeight="1">
      <c r="D234" s="100">
        <v>90820</v>
      </c>
      <c r="E234" s="107" t="s">
        <v>2416</v>
      </c>
      <c r="F234" s="98" t="s">
        <v>121</v>
      </c>
      <c r="G234" s="116" t="s">
        <v>118</v>
      </c>
      <c r="H234" s="151">
        <v>3.85E-2</v>
      </c>
      <c r="I234" s="145">
        <v>280.2</v>
      </c>
      <c r="J234" s="145">
        <v>10.78</v>
      </c>
    </row>
    <row r="235" spans="4:10" ht="24.75" customHeight="1">
      <c r="D235" s="100">
        <v>90822</v>
      </c>
      <c r="E235" s="107" t="s">
        <v>2415</v>
      </c>
      <c r="F235" s="98" t="s">
        <v>121</v>
      </c>
      <c r="G235" s="116" t="s">
        <v>118</v>
      </c>
      <c r="H235" s="151">
        <v>5.7799999999999997E-2</v>
      </c>
      <c r="I235" s="145">
        <v>305.99</v>
      </c>
      <c r="J235" s="145">
        <v>17.68</v>
      </c>
    </row>
    <row r="236" spans="4:10" ht="30.75" customHeight="1">
      <c r="D236" s="100">
        <v>91170</v>
      </c>
      <c r="E236" s="107" t="s">
        <v>1536</v>
      </c>
      <c r="F236" s="98" t="s">
        <v>121</v>
      </c>
      <c r="G236" s="116" t="s">
        <v>125</v>
      </c>
      <c r="H236" s="151">
        <v>0.53</v>
      </c>
      <c r="I236" s="145">
        <v>2.21</v>
      </c>
      <c r="J236" s="145">
        <v>1.17</v>
      </c>
    </row>
    <row r="237" spans="4:10" ht="24.75" customHeight="1">
      <c r="D237" s="100">
        <v>91173</v>
      </c>
      <c r="E237" s="107" t="s">
        <v>2414</v>
      </c>
      <c r="F237" s="98" t="s">
        <v>121</v>
      </c>
      <c r="G237" s="116" t="s">
        <v>125</v>
      </c>
      <c r="H237" s="151">
        <v>1.7343999999999999</v>
      </c>
      <c r="I237" s="145">
        <v>1.1100000000000001</v>
      </c>
      <c r="J237" s="145">
        <v>1.92</v>
      </c>
    </row>
    <row r="238" spans="4:10" ht="24.75" customHeight="1">
      <c r="D238" s="100">
        <v>91341</v>
      </c>
      <c r="E238" s="99" t="s">
        <v>2413</v>
      </c>
      <c r="F238" s="98" t="s">
        <v>121</v>
      </c>
      <c r="G238" s="116" t="s">
        <v>122</v>
      </c>
      <c r="H238" s="151">
        <v>3.2399999999999998E-2</v>
      </c>
      <c r="I238" s="145">
        <v>535.46</v>
      </c>
      <c r="J238" s="145">
        <v>17.34</v>
      </c>
    </row>
    <row r="239" spans="4:10" ht="24.75" customHeight="1">
      <c r="D239" s="100">
        <v>91862</v>
      </c>
      <c r="E239" s="107" t="s">
        <v>2412</v>
      </c>
      <c r="F239" s="98" t="s">
        <v>121</v>
      </c>
      <c r="G239" s="116" t="s">
        <v>125</v>
      </c>
      <c r="H239" s="151">
        <v>0.53</v>
      </c>
      <c r="I239" s="145">
        <v>7.01</v>
      </c>
      <c r="J239" s="145">
        <v>3.71</v>
      </c>
    </row>
    <row r="240" spans="4:10" ht="24.75" customHeight="1">
      <c r="D240" s="100">
        <v>91870</v>
      </c>
      <c r="E240" s="107" t="s">
        <v>2411</v>
      </c>
      <c r="F240" s="98" t="s">
        <v>121</v>
      </c>
      <c r="G240" s="116" t="s">
        <v>125</v>
      </c>
      <c r="H240" s="151">
        <v>1.7343999999999999</v>
      </c>
      <c r="I240" s="145">
        <v>7.57</v>
      </c>
      <c r="J240" s="145">
        <v>13.12</v>
      </c>
    </row>
    <row r="241" spans="4:10" ht="23.65" customHeight="1">
      <c r="D241" s="100">
        <v>91911</v>
      </c>
      <c r="E241" s="107" t="s">
        <v>2410</v>
      </c>
      <c r="F241" s="98" t="s">
        <v>121</v>
      </c>
      <c r="G241" s="116" t="s">
        <v>118</v>
      </c>
      <c r="H241" s="151">
        <v>0.19270000000000001</v>
      </c>
      <c r="I241" s="145">
        <v>9.5399999999999991</v>
      </c>
      <c r="J241" s="145">
        <v>1.83</v>
      </c>
    </row>
    <row r="242" spans="4:10" ht="24.75" customHeight="1">
      <c r="D242" s="100">
        <v>91924</v>
      </c>
      <c r="E242" s="99" t="s">
        <v>2409</v>
      </c>
      <c r="F242" s="98" t="s">
        <v>121</v>
      </c>
      <c r="G242" s="116" t="s">
        <v>125</v>
      </c>
      <c r="H242" s="151">
        <v>1.4165000000000001</v>
      </c>
      <c r="I242" s="145">
        <v>2.4500000000000002</v>
      </c>
      <c r="J242" s="145">
        <v>3.47</v>
      </c>
    </row>
    <row r="243" spans="4:10" ht="24.75" customHeight="1">
      <c r="D243" s="100">
        <v>91926</v>
      </c>
      <c r="E243" s="99" t="s">
        <v>2408</v>
      </c>
      <c r="F243" s="98" t="s">
        <v>121</v>
      </c>
      <c r="G243" s="116" t="s">
        <v>125</v>
      </c>
      <c r="H243" s="151">
        <v>3.4689000000000001</v>
      </c>
      <c r="I243" s="145">
        <v>3.63</v>
      </c>
      <c r="J243" s="145">
        <v>12.59</v>
      </c>
    </row>
    <row r="244" spans="4:10" ht="24.75" customHeight="1">
      <c r="D244" s="100">
        <v>91928</v>
      </c>
      <c r="E244" s="99" t="s">
        <v>385</v>
      </c>
      <c r="F244" s="98" t="s">
        <v>121</v>
      </c>
      <c r="G244" s="116" t="s">
        <v>125</v>
      </c>
      <c r="H244" s="151">
        <v>2.0234999999999999</v>
      </c>
      <c r="I244" s="145">
        <v>6.03</v>
      </c>
      <c r="J244" s="145">
        <v>12.2</v>
      </c>
    </row>
    <row r="245" spans="4:10" ht="19.149999999999999" customHeight="1">
      <c r="D245" s="100">
        <v>91937</v>
      </c>
      <c r="E245" s="107" t="s">
        <v>2407</v>
      </c>
      <c r="F245" s="98" t="s">
        <v>121</v>
      </c>
      <c r="G245" s="116" t="s">
        <v>118</v>
      </c>
      <c r="H245" s="151">
        <v>0.1734</v>
      </c>
      <c r="I245" s="145">
        <v>8.75</v>
      </c>
      <c r="J245" s="145">
        <v>1.51</v>
      </c>
    </row>
    <row r="246" spans="4:10" ht="24.75" customHeight="1">
      <c r="D246" s="100">
        <v>91945</v>
      </c>
      <c r="E246" s="99" t="s">
        <v>2406</v>
      </c>
      <c r="F246" s="98" t="s">
        <v>121</v>
      </c>
      <c r="G246" s="116" t="s">
        <v>118</v>
      </c>
      <c r="H246" s="151">
        <v>5.7799999999999997E-2</v>
      </c>
      <c r="I246" s="145">
        <v>7.97</v>
      </c>
      <c r="J246" s="145">
        <v>0.46</v>
      </c>
    </row>
    <row r="247" spans="4:10" ht="24.75" customHeight="1">
      <c r="D247" s="100">
        <v>92000</v>
      </c>
      <c r="E247" s="99" t="s">
        <v>2405</v>
      </c>
      <c r="F247" s="98" t="s">
        <v>121</v>
      </c>
      <c r="G247" s="116" t="s">
        <v>118</v>
      </c>
      <c r="H247" s="151">
        <v>7.7100000000000002E-2</v>
      </c>
      <c r="I247" s="145">
        <v>22.75</v>
      </c>
      <c r="J247" s="145">
        <v>1.75</v>
      </c>
    </row>
    <row r="248" spans="4:10" ht="24.75" customHeight="1">
      <c r="D248" s="100">
        <v>92008</v>
      </c>
      <c r="E248" s="99" t="s">
        <v>2404</v>
      </c>
      <c r="F248" s="98" t="s">
        <v>121</v>
      </c>
      <c r="G248" s="116" t="s">
        <v>118</v>
      </c>
      <c r="H248" s="151">
        <v>0.1542</v>
      </c>
      <c r="I248" s="145">
        <v>36.630000000000003</v>
      </c>
      <c r="J248" s="145">
        <v>5.64</v>
      </c>
    </row>
    <row r="249" spans="4:10" ht="24.75" customHeight="1">
      <c r="D249" s="100">
        <v>92023</v>
      </c>
      <c r="E249" s="107" t="s">
        <v>2403</v>
      </c>
      <c r="F249" s="98" t="s">
        <v>121</v>
      </c>
      <c r="G249" s="116" t="s">
        <v>118</v>
      </c>
      <c r="H249" s="151">
        <v>0.13489999999999999</v>
      </c>
      <c r="I249" s="145">
        <v>37.630000000000003</v>
      </c>
      <c r="J249" s="145">
        <v>5.07</v>
      </c>
    </row>
    <row r="250" spans="4:10" ht="31.9" customHeight="1">
      <c r="D250" s="100">
        <v>92543</v>
      </c>
      <c r="E250" s="99" t="s">
        <v>2402</v>
      </c>
      <c r="F250" s="98" t="s">
        <v>121</v>
      </c>
      <c r="G250" s="116" t="s">
        <v>122</v>
      </c>
      <c r="H250" s="151">
        <v>1.3621000000000001</v>
      </c>
      <c r="I250" s="145">
        <v>16.579999999999998</v>
      </c>
      <c r="J250" s="145">
        <v>22.58</v>
      </c>
    </row>
    <row r="251" spans="4:10" ht="24.75" customHeight="1">
      <c r="D251" s="100">
        <v>92981</v>
      </c>
      <c r="E251" s="99" t="s">
        <v>2401</v>
      </c>
      <c r="F251" s="98" t="s">
        <v>121</v>
      </c>
      <c r="G251" s="116" t="s">
        <v>125</v>
      </c>
      <c r="H251" s="151">
        <v>0.19270000000000001</v>
      </c>
      <c r="I251" s="145">
        <v>15.46</v>
      </c>
      <c r="J251" s="145">
        <v>2.97</v>
      </c>
    </row>
    <row r="252" spans="4:10" ht="19.149999999999999" customHeight="1">
      <c r="D252" s="100">
        <v>93358</v>
      </c>
      <c r="E252" s="107" t="s">
        <v>2400</v>
      </c>
      <c r="F252" s="98" t="s">
        <v>121</v>
      </c>
      <c r="G252" s="116" t="s">
        <v>155</v>
      </c>
      <c r="H252" s="151">
        <v>2.3300000000000001E-2</v>
      </c>
      <c r="I252" s="145">
        <v>54.9</v>
      </c>
      <c r="J252" s="145">
        <v>1.27</v>
      </c>
    </row>
    <row r="253" spans="4:10" ht="31.9" customHeight="1">
      <c r="D253" s="100">
        <v>94210</v>
      </c>
      <c r="E253" s="107" t="s">
        <v>2399</v>
      </c>
      <c r="F253" s="98" t="s">
        <v>121</v>
      </c>
      <c r="G253" s="116" t="s">
        <v>122</v>
      </c>
      <c r="H253" s="151">
        <v>1.3621000000000001</v>
      </c>
      <c r="I253" s="145">
        <v>27.05</v>
      </c>
      <c r="J253" s="145">
        <v>36.840000000000003</v>
      </c>
    </row>
    <row r="254" spans="4:10" ht="31.9" customHeight="1">
      <c r="D254" s="100">
        <v>94559</v>
      </c>
      <c r="E254" s="107" t="s">
        <v>2398</v>
      </c>
      <c r="F254" s="98" t="s">
        <v>121</v>
      </c>
      <c r="G254" s="116" t="s">
        <v>122</v>
      </c>
      <c r="H254" s="151">
        <v>2.8899999999999999E-2</v>
      </c>
      <c r="I254" s="145">
        <v>693.26</v>
      </c>
      <c r="J254" s="145">
        <v>20.03</v>
      </c>
    </row>
    <row r="255" spans="4:10" ht="19.149999999999999" customHeight="1">
      <c r="D255" s="100">
        <v>95240</v>
      </c>
      <c r="E255" s="107" t="s">
        <v>2397</v>
      </c>
      <c r="F255" s="98" t="s">
        <v>121</v>
      </c>
      <c r="G255" s="116" t="s">
        <v>122</v>
      </c>
      <c r="H255" s="151">
        <v>5.4000000000000003E-3</v>
      </c>
      <c r="I255" s="145">
        <v>14.13</v>
      </c>
      <c r="J255" s="145">
        <v>7.0000000000000007E-2</v>
      </c>
    </row>
    <row r="256" spans="4:10" ht="19.149999999999999" customHeight="1">
      <c r="D256" s="100">
        <v>95241</v>
      </c>
      <c r="E256" s="107" t="s">
        <v>2396</v>
      </c>
      <c r="F256" s="98" t="s">
        <v>121</v>
      </c>
      <c r="G256" s="116" t="s">
        <v>122</v>
      </c>
      <c r="H256" s="151">
        <v>1.3559000000000001</v>
      </c>
      <c r="I256" s="145">
        <v>23.56</v>
      </c>
      <c r="J256" s="145">
        <v>31.94</v>
      </c>
    </row>
    <row r="257" spans="4:10" ht="24.75" customHeight="1">
      <c r="D257" s="100">
        <v>95805</v>
      </c>
      <c r="E257" s="99" t="s">
        <v>2395</v>
      </c>
      <c r="F257" s="98" t="s">
        <v>121</v>
      </c>
      <c r="G257" s="116" t="s">
        <v>118</v>
      </c>
      <c r="H257" s="151">
        <v>0.28910000000000002</v>
      </c>
      <c r="I257" s="145">
        <v>19.34</v>
      </c>
      <c r="J257" s="145">
        <v>5.59</v>
      </c>
    </row>
    <row r="258" spans="4:10" ht="24.75" customHeight="1">
      <c r="D258" s="100">
        <v>95811</v>
      </c>
      <c r="E258" s="99" t="s">
        <v>2394</v>
      </c>
      <c r="F258" s="98" t="s">
        <v>121</v>
      </c>
      <c r="G258" s="116" t="s">
        <v>118</v>
      </c>
      <c r="H258" s="151">
        <v>0.13489999999999999</v>
      </c>
      <c r="I258" s="145">
        <v>13.88</v>
      </c>
      <c r="J258" s="145">
        <v>1.87</v>
      </c>
    </row>
    <row r="259" spans="4:10" ht="19.149999999999999" customHeight="1">
      <c r="D259" s="100">
        <v>96985</v>
      </c>
      <c r="E259" s="107" t="s">
        <v>2393</v>
      </c>
      <c r="F259" s="98" t="s">
        <v>121</v>
      </c>
      <c r="G259" s="116" t="s">
        <v>118</v>
      </c>
      <c r="H259" s="151">
        <v>3.85E-2</v>
      </c>
      <c r="I259" s="145">
        <v>66.010000000000005</v>
      </c>
      <c r="J259" s="145">
        <v>2.54</v>
      </c>
    </row>
    <row r="260" spans="4:10" ht="13.15" customHeight="1">
      <c r="D260" s="100">
        <v>96995</v>
      </c>
      <c r="E260" s="99" t="s">
        <v>2392</v>
      </c>
      <c r="F260" s="98" t="s">
        <v>121</v>
      </c>
      <c r="G260" s="116" t="s">
        <v>155</v>
      </c>
      <c r="H260" s="151">
        <v>6.0000000000000001E-3</v>
      </c>
      <c r="I260" s="145">
        <v>33.29</v>
      </c>
      <c r="J260" s="145">
        <v>0.19</v>
      </c>
    </row>
    <row r="261" spans="4:10" ht="24.75" customHeight="1">
      <c r="D261" s="100">
        <v>97586</v>
      </c>
      <c r="E261" s="107" t="s">
        <v>2391</v>
      </c>
      <c r="F261" s="98" t="s">
        <v>121</v>
      </c>
      <c r="G261" s="116" t="s">
        <v>118</v>
      </c>
      <c r="H261" s="151">
        <v>0.11559999999999999</v>
      </c>
      <c r="I261" s="145">
        <v>102.43</v>
      </c>
      <c r="J261" s="145">
        <v>11.84</v>
      </c>
    </row>
    <row r="262" spans="4:10" ht="24.75" customHeight="1">
      <c r="D262" s="100">
        <v>97593</v>
      </c>
      <c r="E262" s="99" t="s">
        <v>2390</v>
      </c>
      <c r="F262" s="98" t="s">
        <v>121</v>
      </c>
      <c r="G262" s="116" t="s">
        <v>118</v>
      </c>
      <c r="H262" s="151">
        <v>7.7100000000000002E-2</v>
      </c>
      <c r="I262" s="145">
        <v>93.18</v>
      </c>
      <c r="J262" s="145">
        <v>7.18</v>
      </c>
    </row>
    <row r="263" spans="4:10" ht="19.149999999999999" customHeight="1">
      <c r="D263" s="100">
        <v>97611</v>
      </c>
      <c r="E263" s="107" t="s">
        <v>2389</v>
      </c>
      <c r="F263" s="98" t="s">
        <v>121</v>
      </c>
      <c r="G263" s="116" t="s">
        <v>118</v>
      </c>
      <c r="H263" s="151">
        <v>3.85E-2</v>
      </c>
      <c r="I263" s="145">
        <v>16.079999999999998</v>
      </c>
      <c r="J263" s="145">
        <v>0.61</v>
      </c>
    </row>
    <row r="264" spans="4:10" ht="19.149999999999999" customHeight="1">
      <c r="D264" s="100">
        <v>97612</v>
      </c>
      <c r="E264" s="107" t="s">
        <v>2388</v>
      </c>
      <c r="F264" s="98" t="s">
        <v>121</v>
      </c>
      <c r="G264" s="116" t="s">
        <v>118</v>
      </c>
      <c r="H264" s="151">
        <v>3.85E-2</v>
      </c>
      <c r="I264" s="145">
        <v>17.46</v>
      </c>
      <c r="J264" s="145">
        <v>0.67</v>
      </c>
    </row>
    <row r="265" spans="4:10" ht="24.75" customHeight="1">
      <c r="D265" s="100">
        <v>97886</v>
      </c>
      <c r="E265" s="107" t="s">
        <v>2387</v>
      </c>
      <c r="F265" s="98" t="s">
        <v>121</v>
      </c>
      <c r="G265" s="116" t="s">
        <v>118</v>
      </c>
      <c r="H265" s="151">
        <v>3.85E-2</v>
      </c>
      <c r="I265" s="145">
        <v>140.62</v>
      </c>
      <c r="J265" s="145">
        <v>5.41</v>
      </c>
    </row>
    <row r="266" spans="4:10" ht="24.75" customHeight="1">
      <c r="D266" s="100">
        <v>97906</v>
      </c>
      <c r="E266" s="107" t="s">
        <v>2386</v>
      </c>
      <c r="F266" s="98" t="s">
        <v>121</v>
      </c>
      <c r="G266" s="116" t="s">
        <v>118</v>
      </c>
      <c r="H266" s="151">
        <v>1.9300000000000001E-2</v>
      </c>
      <c r="I266" s="145">
        <v>341.03</v>
      </c>
      <c r="J266" s="145">
        <v>6.58</v>
      </c>
    </row>
    <row r="267" spans="4:10" ht="23.65" customHeight="1">
      <c r="D267" s="100">
        <v>98283</v>
      </c>
      <c r="E267" s="107" t="s">
        <v>2385</v>
      </c>
      <c r="F267" s="98" t="s">
        <v>121</v>
      </c>
      <c r="G267" s="116" t="s">
        <v>125</v>
      </c>
      <c r="H267" s="151">
        <v>0.61670000000000003</v>
      </c>
      <c r="I267" s="145">
        <v>7.28</v>
      </c>
      <c r="J267" s="145">
        <v>4.4800000000000004</v>
      </c>
    </row>
    <row r="268" spans="4:10" ht="24.75" customHeight="1">
      <c r="D268" s="100">
        <v>98441</v>
      </c>
      <c r="E268" s="107" t="s">
        <v>2384</v>
      </c>
      <c r="F268" s="98" t="s">
        <v>121</v>
      </c>
      <c r="G268" s="116" t="s">
        <v>122</v>
      </c>
      <c r="H268" s="151">
        <v>0.2979</v>
      </c>
      <c r="I268" s="145">
        <v>101.34</v>
      </c>
      <c r="J268" s="145">
        <v>30.18</v>
      </c>
    </row>
    <row r="269" spans="4:10" ht="24.75" customHeight="1">
      <c r="D269" s="100">
        <v>98442</v>
      </c>
      <c r="E269" s="107" t="s">
        <v>2383</v>
      </c>
      <c r="F269" s="98" t="s">
        <v>121</v>
      </c>
      <c r="G269" s="116" t="s">
        <v>122</v>
      </c>
      <c r="H269" s="151">
        <v>0.34289999999999998</v>
      </c>
      <c r="I269" s="145">
        <v>103.5</v>
      </c>
      <c r="J269" s="145">
        <v>35.49</v>
      </c>
    </row>
    <row r="270" spans="4:10" ht="24.75" customHeight="1">
      <c r="D270" s="100">
        <v>98443</v>
      </c>
      <c r="E270" s="107" t="s">
        <v>2382</v>
      </c>
      <c r="F270" s="98" t="s">
        <v>121</v>
      </c>
      <c r="G270" s="116" t="s">
        <v>122</v>
      </c>
      <c r="H270" s="151">
        <v>0.15809999999999999</v>
      </c>
      <c r="I270" s="145">
        <v>88.39</v>
      </c>
      <c r="J270" s="145">
        <v>13.97</v>
      </c>
    </row>
    <row r="271" spans="4:10" ht="24.75" customHeight="1">
      <c r="D271" s="100">
        <v>98444</v>
      </c>
      <c r="E271" s="107" t="s">
        <v>2381</v>
      </c>
      <c r="F271" s="98" t="s">
        <v>121</v>
      </c>
      <c r="G271" s="116" t="s">
        <v>122</v>
      </c>
      <c r="H271" s="151">
        <v>0.182</v>
      </c>
      <c r="I271" s="145">
        <v>89.93</v>
      </c>
      <c r="J271" s="145">
        <v>16.36</v>
      </c>
    </row>
    <row r="272" spans="4:10" ht="23.65" customHeight="1">
      <c r="D272" s="100">
        <v>98445</v>
      </c>
      <c r="E272" s="107" t="s">
        <v>2380</v>
      </c>
      <c r="F272" s="98" t="s">
        <v>121</v>
      </c>
      <c r="G272" s="116" t="s">
        <v>122</v>
      </c>
      <c r="H272" s="151">
        <v>0.46539999999999998</v>
      </c>
      <c r="I272" s="145">
        <v>89.378799750093151</v>
      </c>
      <c r="J272" s="145">
        <v>41.59</v>
      </c>
    </row>
    <row r="273" spans="1:10" ht="24.75" customHeight="1">
      <c r="D273" s="100">
        <v>98446</v>
      </c>
      <c r="E273" s="107" t="s">
        <v>2379</v>
      </c>
      <c r="F273" s="98" t="s">
        <v>121</v>
      </c>
      <c r="G273" s="116" t="s">
        <v>122</v>
      </c>
      <c r="H273" s="151">
        <v>0.2435669837197571</v>
      </c>
      <c r="I273" s="145">
        <v>158.81</v>
      </c>
      <c r="J273" s="145">
        <v>38.68</v>
      </c>
    </row>
    <row r="274" spans="1:10" ht="24.75" customHeight="1">
      <c r="D274" s="100">
        <v>98447</v>
      </c>
      <c r="E274" s="107" t="s">
        <v>2378</v>
      </c>
      <c r="F274" s="98" t="s">
        <v>121</v>
      </c>
      <c r="G274" s="116" t="s">
        <v>122</v>
      </c>
      <c r="H274" s="151">
        <v>0.247</v>
      </c>
      <c r="I274" s="145">
        <v>104.92</v>
      </c>
      <c r="J274" s="145">
        <v>25.91</v>
      </c>
    </row>
    <row r="275" spans="1:10" ht="24.75" customHeight="1">
      <c r="D275" s="100">
        <v>98448</v>
      </c>
      <c r="E275" s="107" t="s">
        <v>2377</v>
      </c>
      <c r="F275" s="98" t="s">
        <v>121</v>
      </c>
      <c r="G275" s="116" t="s">
        <v>122</v>
      </c>
      <c r="H275" s="151">
        <v>0.19259999999999999</v>
      </c>
      <c r="I275" s="145">
        <v>132.82</v>
      </c>
      <c r="J275" s="145">
        <v>25.58</v>
      </c>
    </row>
    <row r="276" spans="1:10" ht="19.149999999999999" customHeight="1">
      <c r="D276" s="100">
        <v>100556</v>
      </c>
      <c r="E276" s="107" t="s">
        <v>2376</v>
      </c>
      <c r="F276" s="98" t="s">
        <v>121</v>
      </c>
      <c r="G276" s="116" t="s">
        <v>118</v>
      </c>
      <c r="H276" s="151">
        <v>1.9300000000000001E-2</v>
      </c>
      <c r="I276" s="145">
        <v>34.700000000000003</v>
      </c>
      <c r="J276" s="145">
        <v>0.66</v>
      </c>
    </row>
    <row r="277" spans="1:10" ht="39.4" customHeight="1">
      <c r="D277" s="100">
        <v>100665</v>
      </c>
      <c r="E277" s="99" t="s">
        <v>2375</v>
      </c>
      <c r="F277" s="98" t="s">
        <v>121</v>
      </c>
      <c r="G277" s="116" t="s">
        <v>122</v>
      </c>
      <c r="H277" s="151">
        <v>9.64E-2</v>
      </c>
      <c r="I277" s="145">
        <v>80</v>
      </c>
      <c r="J277" s="145">
        <v>7.71</v>
      </c>
    </row>
    <row r="278" spans="1:10" ht="24.75" customHeight="1">
      <c r="D278" s="100">
        <v>101165</v>
      </c>
      <c r="E278" s="107" t="s">
        <v>2374</v>
      </c>
      <c r="F278" s="98" t="s">
        <v>121</v>
      </c>
      <c r="G278" s="116" t="s">
        <v>155</v>
      </c>
      <c r="H278" s="151">
        <v>2.3900000000000001E-2</v>
      </c>
      <c r="I278" s="145">
        <v>612.11</v>
      </c>
      <c r="J278" s="145">
        <v>14.62</v>
      </c>
    </row>
    <row r="279" spans="1:10" ht="31.9" customHeight="1">
      <c r="D279" s="100">
        <v>101875</v>
      </c>
      <c r="E279" s="99" t="s">
        <v>2373</v>
      </c>
      <c r="F279" s="98" t="s">
        <v>121</v>
      </c>
      <c r="G279" s="116" t="s">
        <v>118</v>
      </c>
      <c r="H279" s="151">
        <v>1.9300000000000001E-2</v>
      </c>
      <c r="I279" s="145">
        <v>397.7</v>
      </c>
      <c r="J279" s="145">
        <v>7.67</v>
      </c>
    </row>
    <row r="280" spans="1:10" ht="19.149999999999999" customHeight="1">
      <c r="D280" s="100">
        <v>101891</v>
      </c>
      <c r="E280" s="107" t="s">
        <v>2372</v>
      </c>
      <c r="F280" s="98" t="s">
        <v>121</v>
      </c>
      <c r="G280" s="116" t="s">
        <v>118</v>
      </c>
      <c r="H280" s="151">
        <v>0.1734</v>
      </c>
      <c r="I280" s="145">
        <v>26.12</v>
      </c>
      <c r="J280" s="145">
        <v>4.5199999999999996</v>
      </c>
    </row>
    <row r="281" spans="1:10" ht="13.15" customHeight="1">
      <c r="A281" s="93">
        <v>7</v>
      </c>
      <c r="B281" s="93">
        <v>93207</v>
      </c>
      <c r="C281" s="1">
        <f>J281</f>
        <v>690.2299999999999</v>
      </c>
      <c r="D281" s="97"/>
      <c r="E281" s="96"/>
      <c r="F281" s="96"/>
      <c r="G281" s="95"/>
      <c r="H281" s="149" t="s">
        <v>951</v>
      </c>
      <c r="I281" s="144"/>
      <c r="J281" s="140">
        <v>690.2299999999999</v>
      </c>
    </row>
    <row r="282" spans="1:10" ht="17.649999999999999" customHeight="1">
      <c r="D282" s="113" t="s">
        <v>2371</v>
      </c>
      <c r="E282" s="112"/>
      <c r="F282" s="112"/>
      <c r="G282" s="112"/>
      <c r="H282" s="148"/>
      <c r="I282" s="143"/>
      <c r="J282" s="144"/>
    </row>
    <row r="283" spans="1:10" ht="13.15" customHeight="1">
      <c r="D283" s="105" t="s">
        <v>991</v>
      </c>
      <c r="E283" s="104"/>
      <c r="F283" s="103" t="s">
        <v>112</v>
      </c>
      <c r="G283" s="103" t="s">
        <v>113</v>
      </c>
      <c r="H283" s="150" t="s">
        <v>959</v>
      </c>
      <c r="I283" s="142" t="s">
        <v>958</v>
      </c>
      <c r="J283" s="141" t="s">
        <v>8</v>
      </c>
    </row>
    <row r="284" spans="1:10" ht="13.15" customHeight="1">
      <c r="D284" s="114" t="s">
        <v>2200</v>
      </c>
      <c r="E284" s="99" t="s">
        <v>2199</v>
      </c>
      <c r="F284" s="98" t="s">
        <v>136</v>
      </c>
      <c r="G284" s="98" t="s">
        <v>993</v>
      </c>
      <c r="H284" s="151">
        <v>1</v>
      </c>
      <c r="I284" s="145">
        <v>13.99</v>
      </c>
      <c r="J284" s="145">
        <v>13.99</v>
      </c>
    </row>
    <row r="285" spans="1:10" ht="13.15" customHeight="1">
      <c r="D285" s="114" t="s">
        <v>1003</v>
      </c>
      <c r="E285" s="99" t="s">
        <v>1002</v>
      </c>
      <c r="F285" s="98" t="s">
        <v>136</v>
      </c>
      <c r="G285" s="98" t="s">
        <v>993</v>
      </c>
      <c r="H285" s="151">
        <v>2</v>
      </c>
      <c r="I285" s="145">
        <v>10.55</v>
      </c>
      <c r="J285" s="145">
        <v>21.1</v>
      </c>
    </row>
    <row r="286" spans="1:10" ht="13.15" customHeight="1">
      <c r="D286" s="105" t="s">
        <v>965</v>
      </c>
      <c r="E286" s="104"/>
      <c r="F286" s="103" t="s">
        <v>112</v>
      </c>
      <c r="G286" s="103" t="s">
        <v>113</v>
      </c>
      <c r="H286" s="150" t="s">
        <v>959</v>
      </c>
      <c r="I286" s="142" t="s">
        <v>958</v>
      </c>
      <c r="J286" s="141" t="s">
        <v>8</v>
      </c>
    </row>
    <row r="287" spans="1:10" ht="17.649999999999999" customHeight="1">
      <c r="D287" s="114" t="s">
        <v>2196</v>
      </c>
      <c r="E287" s="99" t="s">
        <v>2195</v>
      </c>
      <c r="F287" s="98" t="s">
        <v>136</v>
      </c>
      <c r="G287" s="98" t="s">
        <v>187</v>
      </c>
      <c r="H287" s="151">
        <v>4</v>
      </c>
      <c r="I287" s="145">
        <v>10.39</v>
      </c>
      <c r="J287" s="145">
        <v>41.56</v>
      </c>
    </row>
    <row r="288" spans="1:10" ht="13.15" customHeight="1">
      <c r="D288" s="114" t="s">
        <v>2370</v>
      </c>
      <c r="E288" s="99" t="s">
        <v>2369</v>
      </c>
      <c r="F288" s="98" t="s">
        <v>136</v>
      </c>
      <c r="G288" s="98" t="s">
        <v>137</v>
      </c>
      <c r="H288" s="151">
        <v>1</v>
      </c>
      <c r="I288" s="145">
        <v>188.16899064205126</v>
      </c>
      <c r="J288" s="145">
        <v>188.16</v>
      </c>
    </row>
    <row r="289" spans="1:10" ht="13.15" customHeight="1">
      <c r="D289" s="114" t="s">
        <v>2207</v>
      </c>
      <c r="E289" s="99" t="s">
        <v>2206</v>
      </c>
      <c r="F289" s="98" t="s">
        <v>136</v>
      </c>
      <c r="G289" s="98" t="s">
        <v>187</v>
      </c>
      <c r="H289" s="151">
        <v>1</v>
      </c>
      <c r="I289" s="145">
        <v>3.99</v>
      </c>
      <c r="J289" s="145">
        <v>3.99</v>
      </c>
    </row>
    <row r="290" spans="1:10" ht="13.15" customHeight="1">
      <c r="D290" s="114" t="s">
        <v>1157</v>
      </c>
      <c r="E290" s="99" t="s">
        <v>1156</v>
      </c>
      <c r="F290" s="98" t="s">
        <v>136</v>
      </c>
      <c r="G290" s="98" t="s">
        <v>547</v>
      </c>
      <c r="H290" s="151">
        <v>0.15</v>
      </c>
      <c r="I290" s="145">
        <v>19.329999999999998</v>
      </c>
      <c r="J290" s="145">
        <v>2.89</v>
      </c>
    </row>
    <row r="291" spans="1:10" ht="13.15" customHeight="1">
      <c r="D291" s="105" t="s">
        <v>960</v>
      </c>
      <c r="E291" s="104"/>
      <c r="F291" s="103" t="s">
        <v>112</v>
      </c>
      <c r="G291" s="103" t="s">
        <v>113</v>
      </c>
      <c r="H291" s="150" t="s">
        <v>959</v>
      </c>
      <c r="I291" s="142" t="s">
        <v>958</v>
      </c>
      <c r="J291" s="141" t="s">
        <v>8</v>
      </c>
    </row>
    <row r="292" spans="1:10" ht="13.15" customHeight="1">
      <c r="D292" s="114" t="s">
        <v>995</v>
      </c>
      <c r="E292" s="99" t="s">
        <v>994</v>
      </c>
      <c r="F292" s="98" t="s">
        <v>136</v>
      </c>
      <c r="G292" s="98" t="s">
        <v>993</v>
      </c>
      <c r="H292" s="151">
        <v>2</v>
      </c>
      <c r="I292" s="145">
        <v>2.98</v>
      </c>
      <c r="J292" s="145">
        <v>5.96</v>
      </c>
    </row>
    <row r="293" spans="1:10" ht="13.15" customHeight="1">
      <c r="D293" s="114" t="s">
        <v>1151</v>
      </c>
      <c r="E293" s="99" t="s">
        <v>1150</v>
      </c>
      <c r="F293" s="98" t="s">
        <v>136</v>
      </c>
      <c r="G293" s="98" t="s">
        <v>993</v>
      </c>
      <c r="H293" s="151">
        <v>1</v>
      </c>
      <c r="I293" s="145">
        <v>2.89</v>
      </c>
      <c r="J293" s="145">
        <v>2.89</v>
      </c>
    </row>
    <row r="294" spans="1:10" ht="13.15" customHeight="1">
      <c r="A294" s="93">
        <v>8</v>
      </c>
      <c r="B294" s="93" t="s">
        <v>134</v>
      </c>
      <c r="C294" s="1">
        <f>J294</f>
        <v>280.53999999999996</v>
      </c>
      <c r="D294" s="97"/>
      <c r="E294" s="96"/>
      <c r="F294" s="96"/>
      <c r="G294" s="95"/>
      <c r="H294" s="149" t="s">
        <v>951</v>
      </c>
      <c r="I294" s="144"/>
      <c r="J294" s="140">
        <v>280.53999999999996</v>
      </c>
    </row>
    <row r="295" spans="1:10" ht="17.649999999999999" customHeight="1">
      <c r="D295" s="113" t="s">
        <v>2368</v>
      </c>
      <c r="E295" s="112"/>
      <c r="F295" s="112"/>
      <c r="G295" s="112"/>
      <c r="H295" s="148"/>
      <c r="I295" s="143"/>
      <c r="J295" s="144"/>
    </row>
    <row r="296" spans="1:10" ht="13.15" customHeight="1">
      <c r="D296" s="105" t="s">
        <v>991</v>
      </c>
      <c r="E296" s="104"/>
      <c r="F296" s="103" t="s">
        <v>112</v>
      </c>
      <c r="G296" s="103" t="s">
        <v>113</v>
      </c>
      <c r="H296" s="150" t="s">
        <v>959</v>
      </c>
      <c r="I296" s="142" t="s">
        <v>958</v>
      </c>
      <c r="J296" s="141" t="s">
        <v>8</v>
      </c>
    </row>
    <row r="297" spans="1:10" ht="13.15" customHeight="1">
      <c r="D297" s="118">
        <v>88264</v>
      </c>
      <c r="E297" s="99" t="s">
        <v>1299</v>
      </c>
      <c r="F297" s="98" t="s">
        <v>121</v>
      </c>
      <c r="G297" s="98" t="s">
        <v>147</v>
      </c>
      <c r="H297" s="151">
        <v>7</v>
      </c>
      <c r="I297" s="145">
        <v>17.940000000000001</v>
      </c>
      <c r="J297" s="145">
        <v>125.58</v>
      </c>
    </row>
    <row r="298" spans="1:10" ht="13.15" customHeight="1">
      <c r="D298" s="118">
        <v>88247</v>
      </c>
      <c r="E298" s="99" t="s">
        <v>1300</v>
      </c>
      <c r="F298" s="98" t="s">
        <v>121</v>
      </c>
      <c r="G298" s="98" t="s">
        <v>147</v>
      </c>
      <c r="H298" s="151">
        <v>5.7068279143536831</v>
      </c>
      <c r="I298" s="145">
        <v>14.01</v>
      </c>
      <c r="J298" s="145">
        <v>79.95</v>
      </c>
    </row>
    <row r="299" spans="1:10" ht="13.15" customHeight="1">
      <c r="D299" s="105" t="s">
        <v>965</v>
      </c>
      <c r="E299" s="104"/>
      <c r="F299" s="103" t="s">
        <v>112</v>
      </c>
      <c r="G299" s="103" t="s">
        <v>113</v>
      </c>
      <c r="H299" s="150" t="s">
        <v>959</v>
      </c>
      <c r="I299" s="142" t="s">
        <v>958</v>
      </c>
      <c r="J299" s="141" t="s">
        <v>8</v>
      </c>
    </row>
    <row r="300" spans="1:10" ht="13.15" customHeight="1">
      <c r="D300" s="117" t="s">
        <v>2367</v>
      </c>
      <c r="E300" s="99" t="s">
        <v>2366</v>
      </c>
      <c r="F300" s="98" t="s">
        <v>140</v>
      </c>
      <c r="G300" s="98" t="s">
        <v>125</v>
      </c>
      <c r="H300" s="151">
        <v>60</v>
      </c>
      <c r="I300" s="145">
        <v>3.68</v>
      </c>
      <c r="J300" s="145">
        <v>220.8</v>
      </c>
    </row>
    <row r="301" spans="1:10" ht="13.15" customHeight="1">
      <c r="D301" s="117" t="s">
        <v>1621</v>
      </c>
      <c r="E301" s="99" t="s">
        <v>1620</v>
      </c>
      <c r="F301" s="98" t="s">
        <v>140</v>
      </c>
      <c r="G301" s="98" t="s">
        <v>125</v>
      </c>
      <c r="H301" s="151">
        <v>1.5</v>
      </c>
      <c r="I301" s="145">
        <v>4.53</v>
      </c>
      <c r="J301" s="145">
        <v>6.79</v>
      </c>
    </row>
    <row r="302" spans="1:10" ht="13.15" customHeight="1">
      <c r="D302" s="117" t="s">
        <v>2365</v>
      </c>
      <c r="E302" s="99" t="s">
        <v>2364</v>
      </c>
      <c r="F302" s="98" t="s">
        <v>140</v>
      </c>
      <c r="G302" s="98" t="s">
        <v>125</v>
      </c>
      <c r="H302" s="151">
        <v>3.1</v>
      </c>
      <c r="I302" s="145">
        <v>75.959999999999994</v>
      </c>
      <c r="J302" s="145">
        <v>235.47</v>
      </c>
    </row>
    <row r="303" spans="1:10" ht="13.15" customHeight="1">
      <c r="D303" s="117" t="s">
        <v>2363</v>
      </c>
      <c r="E303" s="99" t="s">
        <v>2362</v>
      </c>
      <c r="F303" s="98" t="s">
        <v>140</v>
      </c>
      <c r="G303" s="98" t="s">
        <v>118</v>
      </c>
      <c r="H303" s="151">
        <v>1</v>
      </c>
      <c r="I303" s="145">
        <v>34</v>
      </c>
      <c r="J303" s="145">
        <v>34</v>
      </c>
    </row>
    <row r="304" spans="1:10" ht="13.15" customHeight="1">
      <c r="D304" s="117" t="s">
        <v>2361</v>
      </c>
      <c r="E304" s="99" t="s">
        <v>2360</v>
      </c>
      <c r="F304" s="98" t="s">
        <v>140</v>
      </c>
      <c r="G304" s="98" t="s">
        <v>118</v>
      </c>
      <c r="H304" s="151">
        <v>2</v>
      </c>
      <c r="I304" s="145">
        <v>12.04</v>
      </c>
      <c r="J304" s="145">
        <v>24.08</v>
      </c>
    </row>
    <row r="305" spans="1:10" ht="13.15" customHeight="1">
      <c r="D305" s="110" t="s">
        <v>2359</v>
      </c>
      <c r="E305" s="99" t="s">
        <v>2358</v>
      </c>
      <c r="F305" s="98" t="s">
        <v>140</v>
      </c>
      <c r="G305" s="116" t="s">
        <v>118</v>
      </c>
      <c r="H305" s="151">
        <v>2</v>
      </c>
      <c r="I305" s="145">
        <v>56.7</v>
      </c>
      <c r="J305" s="145">
        <v>113.4</v>
      </c>
    </row>
    <row r="306" spans="1:10" ht="17.649999999999999" customHeight="1">
      <c r="D306" s="110" t="s">
        <v>2357</v>
      </c>
      <c r="E306" s="99" t="s">
        <v>2356</v>
      </c>
      <c r="F306" s="98" t="s">
        <v>140</v>
      </c>
      <c r="G306" s="116" t="s">
        <v>118</v>
      </c>
      <c r="H306" s="151">
        <v>1</v>
      </c>
      <c r="I306" s="145">
        <v>112.45</v>
      </c>
      <c r="J306" s="145">
        <v>112.45</v>
      </c>
    </row>
    <row r="307" spans="1:10" ht="13.15" customHeight="1">
      <c r="A307" s="93">
        <v>9</v>
      </c>
      <c r="B307" s="93">
        <v>12205</v>
      </c>
      <c r="C307" s="1">
        <f>J307</f>
        <v>952.5200000000001</v>
      </c>
      <c r="D307" s="97"/>
      <c r="E307" s="96"/>
      <c r="F307" s="96"/>
      <c r="G307" s="95"/>
      <c r="H307" s="149" t="s">
        <v>951</v>
      </c>
      <c r="I307" s="144"/>
      <c r="J307" s="140">
        <v>952.5200000000001</v>
      </c>
    </row>
    <row r="308" spans="1:10" ht="17.649999999999999" customHeight="1">
      <c r="D308" s="113" t="s">
        <v>2355</v>
      </c>
      <c r="E308" s="112"/>
      <c r="F308" s="112"/>
      <c r="G308" s="112"/>
      <c r="H308" s="148"/>
      <c r="I308" s="143"/>
      <c r="J308" s="144"/>
    </row>
    <row r="309" spans="1:10" ht="13.15" customHeight="1">
      <c r="D309" s="105" t="s">
        <v>991</v>
      </c>
      <c r="E309" s="104"/>
      <c r="F309" s="103" t="s">
        <v>112</v>
      </c>
      <c r="G309" s="103" t="s">
        <v>113</v>
      </c>
      <c r="H309" s="150" t="s">
        <v>959</v>
      </c>
      <c r="I309" s="142" t="s">
        <v>958</v>
      </c>
      <c r="J309" s="141" t="s">
        <v>8</v>
      </c>
    </row>
    <row r="310" spans="1:10" ht="13.15" customHeight="1">
      <c r="D310" s="118">
        <v>88309</v>
      </c>
      <c r="E310" s="99" t="s">
        <v>1080</v>
      </c>
      <c r="F310" s="98" t="s">
        <v>121</v>
      </c>
      <c r="G310" s="98" t="s">
        <v>147</v>
      </c>
      <c r="H310" s="151">
        <v>2.7708783109399779</v>
      </c>
      <c r="I310" s="145">
        <v>17.79</v>
      </c>
      <c r="J310" s="145">
        <v>49.29</v>
      </c>
    </row>
    <row r="311" spans="1:10" ht="19.149999999999999" customHeight="1">
      <c r="D311" s="118">
        <v>88267</v>
      </c>
      <c r="E311" s="107" t="s">
        <v>1374</v>
      </c>
      <c r="F311" s="98" t="s">
        <v>121</v>
      </c>
      <c r="G311" s="98" t="s">
        <v>147</v>
      </c>
      <c r="H311" s="151">
        <v>6</v>
      </c>
      <c r="I311" s="145">
        <v>17.309999999999999</v>
      </c>
      <c r="J311" s="145">
        <v>103.86</v>
      </c>
    </row>
    <row r="312" spans="1:10" ht="13.15" customHeight="1">
      <c r="D312" s="118">
        <v>88239</v>
      </c>
      <c r="E312" s="99" t="s">
        <v>957</v>
      </c>
      <c r="F312" s="98" t="s">
        <v>121</v>
      </c>
      <c r="G312" s="98" t="s">
        <v>147</v>
      </c>
      <c r="H312" s="151">
        <v>6</v>
      </c>
      <c r="I312" s="145">
        <v>14.85</v>
      </c>
      <c r="J312" s="145">
        <v>89.1</v>
      </c>
    </row>
    <row r="313" spans="1:10" ht="13.15" customHeight="1">
      <c r="D313" s="118">
        <v>88316</v>
      </c>
      <c r="E313" s="99" t="s">
        <v>970</v>
      </c>
      <c r="F313" s="98" t="s">
        <v>121</v>
      </c>
      <c r="G313" s="98" t="s">
        <v>147</v>
      </c>
      <c r="H313" s="151">
        <v>12</v>
      </c>
      <c r="I313" s="145">
        <v>13.88</v>
      </c>
      <c r="J313" s="145">
        <v>166.56</v>
      </c>
    </row>
    <row r="314" spans="1:10" ht="13.15" customHeight="1">
      <c r="D314" s="105" t="s">
        <v>965</v>
      </c>
      <c r="E314" s="104"/>
      <c r="F314" s="103" t="s">
        <v>112</v>
      </c>
      <c r="G314" s="103" t="s">
        <v>113</v>
      </c>
      <c r="H314" s="150" t="s">
        <v>959</v>
      </c>
      <c r="I314" s="142" t="s">
        <v>958</v>
      </c>
      <c r="J314" s="141" t="s">
        <v>8</v>
      </c>
    </row>
    <row r="315" spans="1:10" ht="13.15" customHeight="1">
      <c r="D315" s="117" t="s">
        <v>1074</v>
      </c>
      <c r="E315" s="99" t="s">
        <v>1073</v>
      </c>
      <c r="F315" s="98" t="s">
        <v>140</v>
      </c>
      <c r="G315" s="98" t="s">
        <v>177</v>
      </c>
      <c r="H315" s="151">
        <v>32.65</v>
      </c>
      <c r="I315" s="145">
        <v>0.71</v>
      </c>
      <c r="J315" s="145">
        <v>23.18</v>
      </c>
    </row>
    <row r="316" spans="1:10" ht="13.15" customHeight="1">
      <c r="D316" s="117" t="s">
        <v>1072</v>
      </c>
      <c r="E316" s="99" t="s">
        <v>1071</v>
      </c>
      <c r="F316" s="98" t="s">
        <v>140</v>
      </c>
      <c r="G316" s="98" t="s">
        <v>155</v>
      </c>
      <c r="H316" s="151">
        <v>0.06</v>
      </c>
      <c r="I316" s="145">
        <v>50</v>
      </c>
      <c r="J316" s="145">
        <v>3</v>
      </c>
    </row>
    <row r="317" spans="1:10" ht="13.15" customHeight="1">
      <c r="D317" s="117" t="s">
        <v>2354</v>
      </c>
      <c r="E317" s="99" t="s">
        <v>2353</v>
      </c>
      <c r="F317" s="98" t="s">
        <v>140</v>
      </c>
      <c r="G317" s="98" t="s">
        <v>118</v>
      </c>
      <c r="H317" s="151">
        <v>2</v>
      </c>
      <c r="I317" s="145">
        <v>34.380000000000003</v>
      </c>
      <c r="J317" s="145">
        <v>68.760000000000005</v>
      </c>
    </row>
    <row r="318" spans="1:10" ht="13.15" customHeight="1">
      <c r="D318" s="117" t="s">
        <v>2352</v>
      </c>
      <c r="E318" s="99" t="s">
        <v>2351</v>
      </c>
      <c r="F318" s="98" t="s">
        <v>140</v>
      </c>
      <c r="G318" s="98" t="s">
        <v>118</v>
      </c>
      <c r="H318" s="151">
        <v>2.2599999999999998</v>
      </c>
      <c r="I318" s="145">
        <v>116.03</v>
      </c>
      <c r="J318" s="145">
        <v>262.22000000000003</v>
      </c>
    </row>
    <row r="319" spans="1:10" ht="13.15" customHeight="1">
      <c r="D319" s="117" t="s">
        <v>2350</v>
      </c>
      <c r="E319" s="99" t="s">
        <v>2349</v>
      </c>
      <c r="F319" s="98" t="s">
        <v>140</v>
      </c>
      <c r="G319" s="98" t="s">
        <v>125</v>
      </c>
      <c r="H319" s="151">
        <v>6</v>
      </c>
      <c r="I319" s="145">
        <v>14.54</v>
      </c>
      <c r="J319" s="145">
        <v>87.24</v>
      </c>
    </row>
    <row r="320" spans="1:10" ht="13.15" customHeight="1">
      <c r="D320" s="117" t="s">
        <v>2348</v>
      </c>
      <c r="E320" s="99" t="s">
        <v>2347</v>
      </c>
      <c r="F320" s="98" t="s">
        <v>140</v>
      </c>
      <c r="G320" s="98" t="s">
        <v>125</v>
      </c>
      <c r="H320" s="151">
        <v>13.56</v>
      </c>
      <c r="I320" s="145">
        <v>50.72</v>
      </c>
      <c r="J320" s="145">
        <v>687.76</v>
      </c>
    </row>
    <row r="321" spans="1:10" ht="13.15" customHeight="1">
      <c r="D321" s="117" t="s">
        <v>2346</v>
      </c>
      <c r="E321" s="99" t="s">
        <v>2345</v>
      </c>
      <c r="F321" s="98" t="s">
        <v>140</v>
      </c>
      <c r="G321" s="98" t="s">
        <v>118</v>
      </c>
      <c r="H321" s="151">
        <v>2</v>
      </c>
      <c r="I321" s="145">
        <v>8.09</v>
      </c>
      <c r="J321" s="145">
        <v>16.18</v>
      </c>
    </row>
    <row r="322" spans="1:10" ht="13.15" customHeight="1">
      <c r="D322" s="117" t="s">
        <v>1863</v>
      </c>
      <c r="E322" s="99" t="s">
        <v>1862</v>
      </c>
      <c r="F322" s="98" t="s">
        <v>140</v>
      </c>
      <c r="G322" s="98" t="s">
        <v>118</v>
      </c>
      <c r="H322" s="151">
        <v>0.75</v>
      </c>
      <c r="I322" s="145">
        <v>13.9</v>
      </c>
      <c r="J322" s="145">
        <v>10.42</v>
      </c>
    </row>
    <row r="323" spans="1:10" ht="13.15" customHeight="1">
      <c r="D323" s="117" t="s">
        <v>2344</v>
      </c>
      <c r="E323" s="99" t="s">
        <v>2343</v>
      </c>
      <c r="F323" s="98" t="s">
        <v>140</v>
      </c>
      <c r="G323" s="98" t="s">
        <v>118</v>
      </c>
      <c r="H323" s="151">
        <v>3</v>
      </c>
      <c r="I323" s="145">
        <v>38.49</v>
      </c>
      <c r="J323" s="145">
        <v>115.47</v>
      </c>
    </row>
    <row r="324" spans="1:10" ht="13.15" customHeight="1">
      <c r="D324" s="117" t="s">
        <v>2342</v>
      </c>
      <c r="E324" s="99" t="s">
        <v>2341</v>
      </c>
      <c r="F324" s="98" t="s">
        <v>140</v>
      </c>
      <c r="G324" s="98" t="s">
        <v>118</v>
      </c>
      <c r="H324" s="151">
        <v>2</v>
      </c>
      <c r="I324" s="145">
        <v>7.59</v>
      </c>
      <c r="J324" s="145">
        <v>15.18</v>
      </c>
    </row>
    <row r="325" spans="1:10" ht="13.15" customHeight="1">
      <c r="D325" s="117" t="s">
        <v>2340</v>
      </c>
      <c r="E325" s="99" t="s">
        <v>2339</v>
      </c>
      <c r="F325" s="98" t="s">
        <v>140</v>
      </c>
      <c r="G325" s="98" t="s">
        <v>125</v>
      </c>
      <c r="H325" s="151">
        <v>8</v>
      </c>
      <c r="I325" s="145">
        <v>12.96</v>
      </c>
      <c r="J325" s="145">
        <v>103.68</v>
      </c>
    </row>
    <row r="326" spans="1:10" ht="13.15" customHeight="1">
      <c r="D326" s="117" t="s">
        <v>2338</v>
      </c>
      <c r="E326" s="99" t="s">
        <v>2337</v>
      </c>
      <c r="F326" s="98" t="s">
        <v>140</v>
      </c>
      <c r="G326" s="98" t="s">
        <v>118</v>
      </c>
      <c r="H326" s="151">
        <v>2</v>
      </c>
      <c r="I326" s="145">
        <v>2.33</v>
      </c>
      <c r="J326" s="145">
        <v>4.66</v>
      </c>
    </row>
    <row r="327" spans="1:10" ht="13.15" customHeight="1">
      <c r="D327" s="117" t="s">
        <v>2336</v>
      </c>
      <c r="E327" s="99" t="s">
        <v>2335</v>
      </c>
      <c r="F327" s="98" t="s">
        <v>140</v>
      </c>
      <c r="G327" s="98" t="s">
        <v>118</v>
      </c>
      <c r="H327" s="151">
        <v>4</v>
      </c>
      <c r="I327" s="145">
        <v>59.67</v>
      </c>
      <c r="J327" s="145">
        <v>238.68</v>
      </c>
    </row>
    <row r="328" spans="1:10" ht="17.649999999999999" customHeight="1">
      <c r="D328" s="117" t="s">
        <v>2334</v>
      </c>
      <c r="E328" s="99" t="s">
        <v>2333</v>
      </c>
      <c r="F328" s="98" t="s">
        <v>140</v>
      </c>
      <c r="G328" s="98" t="s">
        <v>118</v>
      </c>
      <c r="H328" s="151">
        <v>2</v>
      </c>
      <c r="I328" s="145">
        <v>44.6</v>
      </c>
      <c r="J328" s="145">
        <v>89.2</v>
      </c>
    </row>
    <row r="329" spans="1:10" ht="13.15" customHeight="1">
      <c r="D329" s="117" t="s">
        <v>2332</v>
      </c>
      <c r="E329" s="99" t="s">
        <v>2331</v>
      </c>
      <c r="F329" s="98" t="s">
        <v>140</v>
      </c>
      <c r="G329" s="98" t="s">
        <v>118</v>
      </c>
      <c r="H329" s="151">
        <v>2</v>
      </c>
      <c r="I329" s="145">
        <v>134.9</v>
      </c>
      <c r="J329" s="145">
        <v>269.8</v>
      </c>
    </row>
    <row r="330" spans="1:10" ht="17.649999999999999" customHeight="1">
      <c r="D330" s="117" t="s">
        <v>2330</v>
      </c>
      <c r="E330" s="99" t="s">
        <v>2329</v>
      </c>
      <c r="F330" s="98" t="s">
        <v>140</v>
      </c>
      <c r="G330" s="98" t="s">
        <v>118</v>
      </c>
      <c r="H330" s="151">
        <v>1.26</v>
      </c>
      <c r="I330" s="145">
        <v>289.89999999999998</v>
      </c>
      <c r="J330" s="145">
        <v>365.27</v>
      </c>
    </row>
    <row r="331" spans="1:10" ht="13.15" customHeight="1">
      <c r="D331" s="117" t="s">
        <v>2328</v>
      </c>
      <c r="E331" s="99" t="s">
        <v>2327</v>
      </c>
      <c r="F331" s="98" t="s">
        <v>140</v>
      </c>
      <c r="G331" s="98" t="s">
        <v>118</v>
      </c>
      <c r="H331" s="151">
        <v>2</v>
      </c>
      <c r="I331" s="145">
        <v>124.95</v>
      </c>
      <c r="J331" s="145">
        <v>249.9</v>
      </c>
    </row>
    <row r="332" spans="1:10" ht="13.15" customHeight="1">
      <c r="D332" s="117" t="s">
        <v>2326</v>
      </c>
      <c r="E332" s="99" t="s">
        <v>2325</v>
      </c>
      <c r="F332" s="98" t="s">
        <v>140</v>
      </c>
      <c r="G332" s="98" t="s">
        <v>118</v>
      </c>
      <c r="H332" s="151">
        <v>2</v>
      </c>
      <c r="I332" s="145">
        <v>42.99</v>
      </c>
      <c r="J332" s="145">
        <v>85.98</v>
      </c>
    </row>
    <row r="333" spans="1:10" ht="13.15" customHeight="1">
      <c r="A333" s="93">
        <v>10</v>
      </c>
      <c r="B333" s="93">
        <v>12075</v>
      </c>
      <c r="C333" s="1">
        <f>J333</f>
        <v>3105.3900000000008</v>
      </c>
      <c r="D333" s="97"/>
      <c r="E333" s="96"/>
      <c r="F333" s="96"/>
      <c r="G333" s="95"/>
      <c r="H333" s="149" t="s">
        <v>951</v>
      </c>
      <c r="I333" s="144"/>
      <c r="J333" s="140">
        <v>3105.3900000000008</v>
      </c>
    </row>
    <row r="334" spans="1:10" ht="24" customHeight="1">
      <c r="D334" s="113" t="s">
        <v>2324</v>
      </c>
      <c r="E334" s="112"/>
      <c r="F334" s="112"/>
      <c r="G334" s="112"/>
      <c r="H334" s="148"/>
      <c r="I334" s="143"/>
      <c r="J334" s="144"/>
    </row>
    <row r="335" spans="1:10" ht="13.15" customHeight="1">
      <c r="D335" s="105" t="s">
        <v>991</v>
      </c>
      <c r="E335" s="104"/>
      <c r="F335" s="103" t="s">
        <v>112</v>
      </c>
      <c r="G335" s="103" t="s">
        <v>113</v>
      </c>
      <c r="H335" s="150" t="s">
        <v>959</v>
      </c>
      <c r="I335" s="142" t="s">
        <v>958</v>
      </c>
      <c r="J335" s="141" t="s">
        <v>8</v>
      </c>
    </row>
    <row r="336" spans="1:10" ht="13.15" customHeight="1">
      <c r="D336" s="111">
        <v>88316</v>
      </c>
      <c r="E336" s="99" t="s">
        <v>970</v>
      </c>
      <c r="F336" s="98" t="s">
        <v>121</v>
      </c>
      <c r="G336" s="98" t="s">
        <v>147</v>
      </c>
      <c r="H336" s="151">
        <v>3.0000000000000001E-3</v>
      </c>
      <c r="I336" s="145">
        <v>13.88</v>
      </c>
      <c r="J336" s="145">
        <v>0.04</v>
      </c>
    </row>
    <row r="337" spans="1:10" ht="13.15" customHeight="1">
      <c r="D337" s="111">
        <v>88441</v>
      </c>
      <c r="E337" s="99" t="s">
        <v>1007</v>
      </c>
      <c r="F337" s="98" t="s">
        <v>121</v>
      </c>
      <c r="G337" s="98" t="s">
        <v>147</v>
      </c>
      <c r="H337" s="151">
        <v>3.0000000000000001E-3</v>
      </c>
      <c r="I337" s="145">
        <v>17.22</v>
      </c>
      <c r="J337" s="145">
        <v>0.05</v>
      </c>
    </row>
    <row r="338" spans="1:10" ht="13.15" customHeight="1">
      <c r="D338" s="105" t="s">
        <v>965</v>
      </c>
      <c r="E338" s="104"/>
      <c r="F338" s="103" t="s">
        <v>112</v>
      </c>
      <c r="G338" s="103" t="s">
        <v>113</v>
      </c>
      <c r="H338" s="150" t="s">
        <v>959</v>
      </c>
      <c r="I338" s="142" t="s">
        <v>958</v>
      </c>
      <c r="J338" s="141" t="s">
        <v>8</v>
      </c>
    </row>
    <row r="339" spans="1:10" ht="19.149999999999999" customHeight="1">
      <c r="D339" s="111">
        <v>89031</v>
      </c>
      <c r="E339" s="107" t="s">
        <v>2323</v>
      </c>
      <c r="F339" s="98" t="s">
        <v>121</v>
      </c>
      <c r="G339" s="98" t="s">
        <v>952</v>
      </c>
      <c r="H339" s="151">
        <v>2.3999999999999998E-3</v>
      </c>
      <c r="I339" s="145">
        <v>53.73</v>
      </c>
      <c r="J339" s="145">
        <v>0.12</v>
      </c>
    </row>
    <row r="340" spans="1:10" ht="19.149999999999999" customHeight="1">
      <c r="D340" s="111">
        <v>89032</v>
      </c>
      <c r="E340" s="107" t="s">
        <v>2322</v>
      </c>
      <c r="F340" s="98" t="s">
        <v>121</v>
      </c>
      <c r="G340" s="98" t="s">
        <v>954</v>
      </c>
      <c r="H340" s="151">
        <v>5.9999999999999995E-4</v>
      </c>
      <c r="I340" s="145">
        <v>147.36000000000001</v>
      </c>
      <c r="J340" s="145">
        <v>0.08</v>
      </c>
    </row>
    <row r="341" spans="1:10" ht="13.15" customHeight="1">
      <c r="A341" s="93">
        <v>11</v>
      </c>
      <c r="B341" s="93">
        <v>98525</v>
      </c>
      <c r="C341" s="1">
        <f>J341</f>
        <v>0.28999999999999998</v>
      </c>
      <c r="D341" s="97"/>
      <c r="E341" s="96"/>
      <c r="F341" s="96"/>
      <c r="G341" s="95"/>
      <c r="H341" s="149" t="s">
        <v>951</v>
      </c>
      <c r="I341" s="144"/>
      <c r="J341" s="140">
        <v>0.28999999999999998</v>
      </c>
    </row>
    <row r="342" spans="1:10" ht="17.649999999999999" customHeight="1">
      <c r="D342" s="113" t="s">
        <v>2321</v>
      </c>
      <c r="E342" s="112"/>
      <c r="F342" s="112"/>
      <c r="G342" s="112"/>
      <c r="H342" s="148"/>
      <c r="I342" s="143"/>
      <c r="J342" s="144"/>
    </row>
    <row r="343" spans="1:10" ht="13.15" customHeight="1">
      <c r="D343" s="105" t="s">
        <v>2305</v>
      </c>
      <c r="E343" s="104"/>
      <c r="F343" s="103" t="s">
        <v>112</v>
      </c>
      <c r="G343" s="103" t="s">
        <v>113</v>
      </c>
      <c r="H343" s="150" t="s">
        <v>959</v>
      </c>
      <c r="I343" s="142" t="s">
        <v>958</v>
      </c>
      <c r="J343" s="141" t="s">
        <v>8</v>
      </c>
    </row>
    <row r="344" spans="1:10" ht="13.15" customHeight="1">
      <c r="D344" s="106">
        <v>37372</v>
      </c>
      <c r="E344" s="99" t="s">
        <v>2304</v>
      </c>
      <c r="F344" s="98" t="s">
        <v>121</v>
      </c>
      <c r="G344" s="98" t="s">
        <v>147</v>
      </c>
      <c r="H344" s="151">
        <v>1</v>
      </c>
      <c r="I344" s="145">
        <v>0.55000000000000004</v>
      </c>
      <c r="J344" s="145">
        <v>0.55000000000000004</v>
      </c>
    </row>
    <row r="345" spans="1:10" ht="13.15" customHeight="1">
      <c r="D345" s="106">
        <v>37373</v>
      </c>
      <c r="E345" s="99" t="s">
        <v>2303</v>
      </c>
      <c r="F345" s="98" t="s">
        <v>121</v>
      </c>
      <c r="G345" s="98" t="s">
        <v>147</v>
      </c>
      <c r="H345" s="151">
        <v>1</v>
      </c>
      <c r="I345" s="145">
        <v>0.06</v>
      </c>
      <c r="J345" s="145">
        <v>0.06</v>
      </c>
    </row>
    <row r="346" spans="1:10" ht="19.149999999999999" customHeight="1">
      <c r="D346" s="106">
        <v>43462</v>
      </c>
      <c r="E346" s="107" t="s">
        <v>2320</v>
      </c>
      <c r="F346" s="98" t="s">
        <v>121</v>
      </c>
      <c r="G346" s="98" t="s">
        <v>147</v>
      </c>
      <c r="H346" s="151">
        <v>1</v>
      </c>
      <c r="I346" s="145">
        <v>0.01</v>
      </c>
      <c r="J346" s="145">
        <v>0.01</v>
      </c>
    </row>
    <row r="347" spans="1:10" ht="19.149999999999999" customHeight="1">
      <c r="D347" s="106">
        <v>43486</v>
      </c>
      <c r="E347" s="107" t="s">
        <v>2319</v>
      </c>
      <c r="F347" s="98" t="s">
        <v>121</v>
      </c>
      <c r="G347" s="98" t="s">
        <v>147</v>
      </c>
      <c r="H347" s="151">
        <v>1</v>
      </c>
      <c r="I347" s="145">
        <v>0.55000000000000004</v>
      </c>
      <c r="J347" s="145">
        <v>0.55000000000000004</v>
      </c>
    </row>
    <row r="348" spans="1:10" ht="13.15" customHeight="1">
      <c r="D348" s="105" t="s">
        <v>991</v>
      </c>
      <c r="E348" s="104"/>
      <c r="F348" s="103" t="s">
        <v>112</v>
      </c>
      <c r="G348" s="103" t="s">
        <v>113</v>
      </c>
      <c r="H348" s="150" t="s">
        <v>959</v>
      </c>
      <c r="I348" s="142" t="s">
        <v>958</v>
      </c>
      <c r="J348" s="141" t="s">
        <v>8</v>
      </c>
    </row>
    <row r="349" spans="1:10" ht="13.15" customHeight="1">
      <c r="D349" s="111">
        <v>2706</v>
      </c>
      <c r="E349" s="99" t="s">
        <v>2318</v>
      </c>
      <c r="F349" s="98" t="s">
        <v>121</v>
      </c>
      <c r="G349" s="98" t="s">
        <v>147</v>
      </c>
      <c r="H349" s="151">
        <v>1</v>
      </c>
      <c r="I349" s="145">
        <v>77.930000000000007</v>
      </c>
      <c r="J349" s="145">
        <v>77.930000000000007</v>
      </c>
    </row>
    <row r="350" spans="1:10" ht="13.15" customHeight="1">
      <c r="D350" s="105" t="s">
        <v>960</v>
      </c>
      <c r="E350" s="104"/>
      <c r="F350" s="103" t="s">
        <v>112</v>
      </c>
      <c r="G350" s="103" t="s">
        <v>113</v>
      </c>
      <c r="H350" s="150" t="s">
        <v>959</v>
      </c>
      <c r="I350" s="142" t="s">
        <v>958</v>
      </c>
      <c r="J350" s="141" t="s">
        <v>8</v>
      </c>
    </row>
    <row r="351" spans="1:10" ht="19.149999999999999" customHeight="1">
      <c r="D351" s="111">
        <v>95402</v>
      </c>
      <c r="E351" s="107" t="s">
        <v>2317</v>
      </c>
      <c r="F351" s="98" t="s">
        <v>121</v>
      </c>
      <c r="G351" s="98" t="s">
        <v>147</v>
      </c>
      <c r="H351" s="151">
        <v>1</v>
      </c>
      <c r="I351" s="145">
        <v>0.81</v>
      </c>
      <c r="J351" s="145">
        <v>0.81</v>
      </c>
    </row>
    <row r="352" spans="1:10" ht="13.15" customHeight="1">
      <c r="A352" s="93">
        <v>12</v>
      </c>
      <c r="B352" s="93">
        <v>90777</v>
      </c>
      <c r="C352" s="1">
        <f>J352</f>
        <v>79.910000000000011</v>
      </c>
      <c r="D352" s="97"/>
      <c r="E352" s="96"/>
      <c r="F352" s="96"/>
      <c r="G352" s="95"/>
      <c r="H352" s="149" t="s">
        <v>951</v>
      </c>
      <c r="I352" s="144"/>
      <c r="J352" s="140">
        <v>79.910000000000011</v>
      </c>
    </row>
    <row r="353" spans="1:10" ht="17.649999999999999" customHeight="1">
      <c r="D353" s="113" t="s">
        <v>2316</v>
      </c>
      <c r="E353" s="112"/>
      <c r="F353" s="112"/>
      <c r="G353" s="112"/>
      <c r="H353" s="148"/>
      <c r="I353" s="143"/>
      <c r="J353" s="144"/>
    </row>
    <row r="354" spans="1:10" ht="13.15" customHeight="1">
      <c r="D354" s="105" t="s">
        <v>2305</v>
      </c>
      <c r="E354" s="104"/>
      <c r="F354" s="103" t="s">
        <v>112</v>
      </c>
      <c r="G354" s="103" t="s">
        <v>113</v>
      </c>
      <c r="H354" s="150" t="s">
        <v>959</v>
      </c>
      <c r="I354" s="142" t="s">
        <v>958</v>
      </c>
      <c r="J354" s="141" t="s">
        <v>8</v>
      </c>
    </row>
    <row r="355" spans="1:10" ht="13.15" customHeight="1">
      <c r="D355" s="106">
        <v>37372</v>
      </c>
      <c r="E355" s="99" t="s">
        <v>2304</v>
      </c>
      <c r="F355" s="98" t="s">
        <v>121</v>
      </c>
      <c r="G355" s="98" t="s">
        <v>147</v>
      </c>
      <c r="H355" s="151">
        <v>1</v>
      </c>
      <c r="I355" s="145">
        <v>0.55000000000000004</v>
      </c>
      <c r="J355" s="145">
        <v>0.55000000000000004</v>
      </c>
    </row>
    <row r="356" spans="1:10" ht="13.15" customHeight="1">
      <c r="D356" s="106">
        <v>37373</v>
      </c>
      <c r="E356" s="99" t="s">
        <v>2303</v>
      </c>
      <c r="F356" s="98" t="s">
        <v>121</v>
      </c>
      <c r="G356" s="98" t="s">
        <v>147</v>
      </c>
      <c r="H356" s="151">
        <v>1</v>
      </c>
      <c r="I356" s="145">
        <v>0.06</v>
      </c>
      <c r="J356" s="145">
        <v>0.06</v>
      </c>
    </row>
    <row r="357" spans="1:10" ht="19.149999999999999" customHeight="1">
      <c r="D357" s="106">
        <v>43463</v>
      </c>
      <c r="E357" s="107" t="s">
        <v>2315</v>
      </c>
      <c r="F357" s="98" t="s">
        <v>121</v>
      </c>
      <c r="G357" s="98" t="s">
        <v>147</v>
      </c>
      <c r="H357" s="151">
        <v>1</v>
      </c>
      <c r="I357" s="145">
        <v>0.08</v>
      </c>
      <c r="J357" s="145">
        <v>0.08</v>
      </c>
    </row>
    <row r="358" spans="1:10" ht="19.149999999999999" customHeight="1">
      <c r="D358" s="106">
        <v>43487</v>
      </c>
      <c r="E358" s="107" t="s">
        <v>2314</v>
      </c>
      <c r="F358" s="98" t="s">
        <v>121</v>
      </c>
      <c r="G358" s="98" t="s">
        <v>147</v>
      </c>
      <c r="H358" s="151">
        <v>1</v>
      </c>
      <c r="I358" s="145">
        <v>0.94</v>
      </c>
      <c r="J358" s="145">
        <v>0.94</v>
      </c>
    </row>
    <row r="359" spans="1:10" ht="13.15" customHeight="1">
      <c r="D359" s="105" t="s">
        <v>991</v>
      </c>
      <c r="E359" s="104"/>
      <c r="F359" s="103" t="s">
        <v>112</v>
      </c>
      <c r="G359" s="103" t="s">
        <v>113</v>
      </c>
      <c r="H359" s="150" t="s">
        <v>959</v>
      </c>
      <c r="I359" s="142" t="s">
        <v>958</v>
      </c>
      <c r="J359" s="141" t="s">
        <v>8</v>
      </c>
    </row>
    <row r="360" spans="1:10" ht="13.15" customHeight="1">
      <c r="D360" s="106">
        <v>4069</v>
      </c>
      <c r="E360" s="99" t="s">
        <v>2313</v>
      </c>
      <c r="F360" s="98" t="s">
        <v>121</v>
      </c>
      <c r="G360" s="98" t="s">
        <v>147</v>
      </c>
      <c r="H360" s="151">
        <v>1</v>
      </c>
      <c r="I360" s="145">
        <v>30.65</v>
      </c>
      <c r="J360" s="145">
        <v>30.65</v>
      </c>
    </row>
    <row r="361" spans="1:10" ht="13.15" customHeight="1">
      <c r="D361" s="105" t="s">
        <v>960</v>
      </c>
      <c r="E361" s="104"/>
      <c r="F361" s="103" t="s">
        <v>112</v>
      </c>
      <c r="G361" s="103" t="s">
        <v>113</v>
      </c>
      <c r="H361" s="150" t="s">
        <v>959</v>
      </c>
      <c r="I361" s="142" t="s">
        <v>958</v>
      </c>
      <c r="J361" s="141" t="s">
        <v>8</v>
      </c>
    </row>
    <row r="362" spans="1:10" ht="19.149999999999999" customHeight="1">
      <c r="D362" s="100">
        <v>95405</v>
      </c>
      <c r="E362" s="107" t="s">
        <v>2312</v>
      </c>
      <c r="F362" s="98" t="s">
        <v>121</v>
      </c>
      <c r="G362" s="98" t="s">
        <v>147</v>
      </c>
      <c r="H362" s="151">
        <v>1</v>
      </c>
      <c r="I362" s="145">
        <v>0.46</v>
      </c>
      <c r="J362" s="145">
        <v>0.46</v>
      </c>
    </row>
    <row r="363" spans="1:10" ht="13.15" customHeight="1">
      <c r="A363" s="93">
        <v>13</v>
      </c>
      <c r="B363" s="93">
        <v>90780</v>
      </c>
      <c r="C363" s="1">
        <f>J363</f>
        <v>32.74</v>
      </c>
      <c r="D363" s="97"/>
      <c r="E363" s="96"/>
      <c r="F363" s="96"/>
      <c r="G363" s="95"/>
      <c r="H363" s="149" t="s">
        <v>951</v>
      </c>
      <c r="I363" s="144"/>
      <c r="J363" s="140">
        <v>32.74</v>
      </c>
    </row>
    <row r="364" spans="1:10" ht="17.649999999999999" customHeight="1">
      <c r="D364" s="113" t="s">
        <v>2311</v>
      </c>
      <c r="E364" s="112"/>
      <c r="F364" s="112"/>
      <c r="G364" s="112"/>
      <c r="H364" s="148"/>
      <c r="I364" s="143"/>
      <c r="J364" s="144"/>
    </row>
    <row r="365" spans="1:10" ht="13.15" customHeight="1">
      <c r="D365" s="105" t="s">
        <v>2305</v>
      </c>
      <c r="E365" s="104"/>
      <c r="F365" s="103" t="s">
        <v>112</v>
      </c>
      <c r="G365" s="103" t="s">
        <v>113</v>
      </c>
      <c r="H365" s="150" t="s">
        <v>959</v>
      </c>
      <c r="I365" s="142" t="s">
        <v>958</v>
      </c>
      <c r="J365" s="141" t="s">
        <v>8</v>
      </c>
    </row>
    <row r="366" spans="1:10" ht="13.15" customHeight="1">
      <c r="D366" s="106">
        <v>37372</v>
      </c>
      <c r="E366" s="99" t="s">
        <v>2304</v>
      </c>
      <c r="F366" s="98" t="s">
        <v>121</v>
      </c>
      <c r="G366" s="98" t="s">
        <v>147</v>
      </c>
      <c r="H366" s="151">
        <v>1</v>
      </c>
      <c r="I366" s="145">
        <v>0.55000000000000004</v>
      </c>
      <c r="J366" s="145">
        <v>0.55000000000000004</v>
      </c>
    </row>
    <row r="367" spans="1:10" ht="13.15" customHeight="1">
      <c r="D367" s="106">
        <v>37373</v>
      </c>
      <c r="E367" s="99" t="s">
        <v>2303</v>
      </c>
      <c r="F367" s="98" t="s">
        <v>121</v>
      </c>
      <c r="G367" s="98" t="s">
        <v>147</v>
      </c>
      <c r="H367" s="151">
        <v>1</v>
      </c>
      <c r="I367" s="145">
        <v>0.06</v>
      </c>
      <c r="J367" s="145">
        <v>0.06</v>
      </c>
    </row>
    <row r="368" spans="1:10" ht="19.149999999999999" customHeight="1">
      <c r="D368" s="111">
        <v>43458</v>
      </c>
      <c r="E368" s="107" t="s">
        <v>2310</v>
      </c>
      <c r="F368" s="98" t="s">
        <v>121</v>
      </c>
      <c r="G368" s="98" t="s">
        <v>147</v>
      </c>
      <c r="H368" s="151">
        <v>1</v>
      </c>
      <c r="I368" s="145">
        <v>0.04</v>
      </c>
      <c r="J368" s="145">
        <v>0.04</v>
      </c>
    </row>
    <row r="369" spans="1:10" ht="19.149999999999999" customHeight="1">
      <c r="D369" s="111">
        <v>43482</v>
      </c>
      <c r="E369" s="107" t="s">
        <v>2309</v>
      </c>
      <c r="F369" s="98" t="s">
        <v>121</v>
      </c>
      <c r="G369" s="98" t="s">
        <v>147</v>
      </c>
      <c r="H369" s="151">
        <v>1</v>
      </c>
      <c r="I369" s="145">
        <v>0.57999999999999996</v>
      </c>
      <c r="J369" s="145">
        <v>0.57999999999999996</v>
      </c>
    </row>
    <row r="370" spans="1:10" ht="13.15" customHeight="1">
      <c r="D370" s="105" t="s">
        <v>991</v>
      </c>
      <c r="E370" s="104"/>
      <c r="F370" s="103" t="s">
        <v>112</v>
      </c>
      <c r="G370" s="103" t="s">
        <v>113</v>
      </c>
      <c r="H370" s="150" t="s">
        <v>959</v>
      </c>
      <c r="I370" s="142" t="s">
        <v>958</v>
      </c>
      <c r="J370" s="141" t="s">
        <v>8</v>
      </c>
    </row>
    <row r="371" spans="1:10" ht="13.15" customHeight="1">
      <c r="D371" s="111">
        <v>243</v>
      </c>
      <c r="E371" s="99" t="s">
        <v>2308</v>
      </c>
      <c r="F371" s="98" t="s">
        <v>121</v>
      </c>
      <c r="G371" s="98" t="s">
        <v>147</v>
      </c>
      <c r="H371" s="151">
        <v>1</v>
      </c>
      <c r="I371" s="145">
        <v>12.9</v>
      </c>
      <c r="J371" s="145">
        <v>12.9</v>
      </c>
    </row>
    <row r="372" spans="1:10" ht="13.15" customHeight="1">
      <c r="D372" s="105" t="s">
        <v>960</v>
      </c>
      <c r="E372" s="104"/>
      <c r="F372" s="103" t="s">
        <v>112</v>
      </c>
      <c r="G372" s="103" t="s">
        <v>113</v>
      </c>
      <c r="H372" s="150" t="s">
        <v>959</v>
      </c>
      <c r="I372" s="142" t="s">
        <v>958</v>
      </c>
      <c r="J372" s="141" t="s">
        <v>8</v>
      </c>
    </row>
    <row r="373" spans="1:10" ht="19.149999999999999" customHeight="1">
      <c r="D373" s="111">
        <v>95392</v>
      </c>
      <c r="E373" s="107" t="s">
        <v>2307</v>
      </c>
      <c r="F373" s="98" t="s">
        <v>121</v>
      </c>
      <c r="G373" s="98" t="s">
        <v>147</v>
      </c>
      <c r="H373" s="151">
        <v>1</v>
      </c>
      <c r="I373" s="145">
        <v>0.04</v>
      </c>
      <c r="J373" s="145">
        <v>0.04</v>
      </c>
    </row>
    <row r="374" spans="1:10" ht="13.15" customHeight="1">
      <c r="A374" s="93">
        <v>14</v>
      </c>
      <c r="B374" s="93">
        <v>90766</v>
      </c>
      <c r="C374" s="1">
        <f>J374</f>
        <v>14.17</v>
      </c>
      <c r="D374" s="97"/>
      <c r="E374" s="96"/>
      <c r="F374" s="96"/>
      <c r="G374" s="95"/>
      <c r="H374" s="149" t="s">
        <v>951</v>
      </c>
      <c r="I374" s="144"/>
      <c r="J374" s="140">
        <v>14.17</v>
      </c>
    </row>
    <row r="375" spans="1:10" ht="17.649999999999999" customHeight="1">
      <c r="D375" s="113" t="s">
        <v>2306</v>
      </c>
      <c r="E375" s="112"/>
      <c r="F375" s="112"/>
      <c r="G375" s="112"/>
      <c r="H375" s="148"/>
      <c r="I375" s="143"/>
      <c r="J375" s="144"/>
    </row>
    <row r="376" spans="1:10" ht="17.649999999999999" customHeight="1">
      <c r="D376" s="105" t="s">
        <v>2305</v>
      </c>
      <c r="E376" s="104"/>
      <c r="F376" s="103" t="s">
        <v>112</v>
      </c>
      <c r="G376" s="103" t="s">
        <v>113</v>
      </c>
      <c r="H376" s="150" t="s">
        <v>959</v>
      </c>
      <c r="I376" s="142" t="s">
        <v>958</v>
      </c>
      <c r="J376" s="141" t="s">
        <v>8</v>
      </c>
    </row>
    <row r="377" spans="1:10" ht="17.649999999999999" customHeight="1">
      <c r="D377" s="106">
        <v>37372</v>
      </c>
      <c r="E377" s="99" t="s">
        <v>2304</v>
      </c>
      <c r="F377" s="98" t="s">
        <v>121</v>
      </c>
      <c r="G377" s="98" t="s">
        <v>147</v>
      </c>
      <c r="H377" s="151">
        <v>1</v>
      </c>
      <c r="I377" s="145">
        <v>0.55000000000000004</v>
      </c>
      <c r="J377" s="145">
        <v>0.55000000000000004</v>
      </c>
    </row>
    <row r="378" spans="1:10" ht="17.649999999999999" customHeight="1">
      <c r="D378" s="106">
        <v>37373</v>
      </c>
      <c r="E378" s="99" t="s">
        <v>2303</v>
      </c>
      <c r="F378" s="98" t="s">
        <v>121</v>
      </c>
      <c r="G378" s="98" t="s">
        <v>147</v>
      </c>
      <c r="H378" s="151">
        <v>1</v>
      </c>
      <c r="I378" s="145">
        <v>0.06</v>
      </c>
      <c r="J378" s="145">
        <v>0.06</v>
      </c>
    </row>
    <row r="379" spans="1:10" ht="17.649999999999999" customHeight="1">
      <c r="D379" s="111">
        <v>37370</v>
      </c>
      <c r="E379" s="129" t="s">
        <v>2302</v>
      </c>
      <c r="F379" s="98" t="s">
        <v>121</v>
      </c>
      <c r="G379" s="98" t="s">
        <v>147</v>
      </c>
      <c r="H379" s="151">
        <v>1</v>
      </c>
      <c r="I379" s="145">
        <v>1.86</v>
      </c>
      <c r="J379" s="145">
        <v>1.86</v>
      </c>
    </row>
    <row r="380" spans="1:10" ht="17.649999999999999" customHeight="1">
      <c r="D380" s="111">
        <v>37371</v>
      </c>
      <c r="E380" s="129" t="s">
        <v>2301</v>
      </c>
      <c r="F380" s="98" t="s">
        <v>121</v>
      </c>
      <c r="G380" s="98" t="s">
        <v>147</v>
      </c>
      <c r="H380" s="151">
        <v>1</v>
      </c>
      <c r="I380" s="145">
        <v>0.7</v>
      </c>
      <c r="J380" s="145">
        <v>0.7</v>
      </c>
    </row>
    <row r="381" spans="1:10" ht="19.149999999999999" customHeight="1">
      <c r="D381" s="111">
        <v>43467</v>
      </c>
      <c r="E381" s="107" t="s">
        <v>2300</v>
      </c>
      <c r="F381" s="98" t="s">
        <v>121</v>
      </c>
      <c r="G381" s="98" t="s">
        <v>147</v>
      </c>
      <c r="H381" s="151">
        <v>1</v>
      </c>
      <c r="I381" s="145">
        <v>0.41</v>
      </c>
      <c r="J381" s="145">
        <v>0.41</v>
      </c>
    </row>
    <row r="382" spans="1:10" ht="19.149999999999999" customHeight="1">
      <c r="D382" s="111">
        <v>43491</v>
      </c>
      <c r="E382" s="107" t="s">
        <v>2299</v>
      </c>
      <c r="F382" s="98" t="s">
        <v>121</v>
      </c>
      <c r="G382" s="98" t="s">
        <v>147</v>
      </c>
      <c r="H382" s="151">
        <v>1</v>
      </c>
      <c r="I382" s="145">
        <v>1.01</v>
      </c>
      <c r="J382" s="145">
        <v>1.01</v>
      </c>
    </row>
    <row r="383" spans="1:10" ht="17.649999999999999" customHeight="1">
      <c r="D383" s="105" t="s">
        <v>991</v>
      </c>
      <c r="E383" s="104"/>
      <c r="F383" s="103" t="s">
        <v>112</v>
      </c>
      <c r="G383" s="103" t="s">
        <v>113</v>
      </c>
      <c r="H383" s="150" t="s">
        <v>959</v>
      </c>
      <c r="I383" s="142" t="s">
        <v>958</v>
      </c>
      <c r="J383" s="141" t="s">
        <v>8</v>
      </c>
    </row>
    <row r="384" spans="1:10" ht="19.149999999999999" customHeight="1">
      <c r="D384" s="111">
        <v>41776</v>
      </c>
      <c r="E384" s="107" t="s">
        <v>2298</v>
      </c>
      <c r="F384" s="98" t="s">
        <v>121</v>
      </c>
      <c r="G384" s="98" t="s">
        <v>147</v>
      </c>
      <c r="H384" s="151">
        <v>1</v>
      </c>
      <c r="I384" s="145">
        <v>13.09</v>
      </c>
      <c r="J384" s="145">
        <v>13.09</v>
      </c>
    </row>
    <row r="385" spans="1:10" ht="17.649999999999999" customHeight="1">
      <c r="D385" s="105" t="s">
        <v>960</v>
      </c>
      <c r="E385" s="104"/>
      <c r="F385" s="103" t="s">
        <v>112</v>
      </c>
      <c r="G385" s="103" t="s">
        <v>113</v>
      </c>
      <c r="H385" s="150" t="s">
        <v>959</v>
      </c>
      <c r="I385" s="142" t="s">
        <v>958</v>
      </c>
      <c r="J385" s="141" t="s">
        <v>8</v>
      </c>
    </row>
    <row r="386" spans="1:10" ht="19.149999999999999" customHeight="1">
      <c r="D386" s="111">
        <v>95388</v>
      </c>
      <c r="E386" s="107" t="s">
        <v>2297</v>
      </c>
      <c r="F386" s="98" t="s">
        <v>121</v>
      </c>
      <c r="G386" s="98" t="s">
        <v>147</v>
      </c>
      <c r="H386" s="151">
        <v>1</v>
      </c>
      <c r="I386" s="145">
        <v>0.04</v>
      </c>
      <c r="J386" s="145">
        <v>0.04</v>
      </c>
    </row>
    <row r="387" spans="1:10" ht="13.15" customHeight="1">
      <c r="A387" s="93">
        <v>15</v>
      </c>
      <c r="B387" s="93">
        <v>88326</v>
      </c>
      <c r="C387" s="1">
        <f>J387</f>
        <v>17.72</v>
      </c>
      <c r="D387" s="97"/>
      <c r="E387" s="96"/>
      <c r="F387" s="96"/>
      <c r="G387" s="95"/>
      <c r="H387" s="149" t="s">
        <v>951</v>
      </c>
      <c r="I387" s="144"/>
      <c r="J387" s="140">
        <v>17.72</v>
      </c>
    </row>
    <row r="388" spans="1:10" ht="17.649999999999999" customHeight="1">
      <c r="D388" s="113" t="s">
        <v>2296</v>
      </c>
      <c r="E388" s="112"/>
      <c r="F388" s="112"/>
      <c r="G388" s="112"/>
      <c r="H388" s="148"/>
      <c r="I388" s="143"/>
      <c r="J388" s="144"/>
    </row>
    <row r="389" spans="1:10" ht="13.15" customHeight="1">
      <c r="D389" s="105" t="s">
        <v>960</v>
      </c>
      <c r="E389" s="104"/>
      <c r="F389" s="103" t="s">
        <v>112</v>
      </c>
      <c r="G389" s="103" t="s">
        <v>113</v>
      </c>
      <c r="H389" s="150" t="s">
        <v>959</v>
      </c>
      <c r="I389" s="142" t="s">
        <v>958</v>
      </c>
      <c r="J389" s="141" t="s">
        <v>8</v>
      </c>
    </row>
    <row r="390" spans="1:10" ht="13.15" customHeight="1">
      <c r="D390" s="124">
        <v>88316</v>
      </c>
      <c r="E390" s="99" t="s">
        <v>970</v>
      </c>
      <c r="F390" s="98" t="s">
        <v>121</v>
      </c>
      <c r="G390" s="98" t="s">
        <v>147</v>
      </c>
      <c r="H390" s="151">
        <v>3.7581476719576723</v>
      </c>
      <c r="I390" s="145">
        <v>13.88</v>
      </c>
      <c r="J390" s="145">
        <v>52.16</v>
      </c>
    </row>
    <row r="391" spans="1:10" ht="13.15" customHeight="1">
      <c r="A391" s="93">
        <v>16</v>
      </c>
      <c r="B391" s="93">
        <v>93358</v>
      </c>
      <c r="C391" s="1">
        <f>J391</f>
        <v>52.16</v>
      </c>
      <c r="D391" s="97"/>
      <c r="E391" s="96"/>
      <c r="F391" s="96"/>
      <c r="G391" s="95"/>
      <c r="H391" s="149" t="s">
        <v>951</v>
      </c>
      <c r="I391" s="144"/>
      <c r="J391" s="140">
        <v>52.16</v>
      </c>
    </row>
    <row r="392" spans="1:10" ht="17.649999999999999" customHeight="1">
      <c r="D392" s="113" t="s">
        <v>2295</v>
      </c>
      <c r="E392" s="112"/>
      <c r="F392" s="112"/>
      <c r="G392" s="112"/>
      <c r="H392" s="148"/>
      <c r="I392" s="143"/>
      <c r="J392" s="144"/>
    </row>
    <row r="393" spans="1:10" ht="13.15" customHeight="1">
      <c r="D393" s="105" t="s">
        <v>960</v>
      </c>
      <c r="E393" s="104"/>
      <c r="F393" s="103" t="s">
        <v>112</v>
      </c>
      <c r="G393" s="103" t="s">
        <v>113</v>
      </c>
      <c r="H393" s="150" t="s">
        <v>959</v>
      </c>
      <c r="I393" s="142" t="s">
        <v>958</v>
      </c>
      <c r="J393" s="141" t="s">
        <v>8</v>
      </c>
    </row>
    <row r="394" spans="1:10" ht="13.15" customHeight="1">
      <c r="D394" s="100">
        <v>88316</v>
      </c>
      <c r="E394" s="99" t="s">
        <v>970</v>
      </c>
      <c r="F394" s="98" t="s">
        <v>121</v>
      </c>
      <c r="G394" s="98" t="s">
        <v>147</v>
      </c>
      <c r="H394" s="151">
        <v>0.56132467532467523</v>
      </c>
      <c r="I394" s="145">
        <v>13.88</v>
      </c>
      <c r="J394" s="145">
        <v>7.79</v>
      </c>
    </row>
    <row r="395" spans="1:10" ht="24.75" customHeight="1">
      <c r="D395" s="100">
        <v>91533</v>
      </c>
      <c r="E395" s="99" t="s">
        <v>1991</v>
      </c>
      <c r="F395" s="98" t="s">
        <v>121</v>
      </c>
      <c r="G395" s="98" t="s">
        <v>954</v>
      </c>
      <c r="H395" s="151">
        <v>0.27400000000000002</v>
      </c>
      <c r="I395" s="145">
        <v>30.06</v>
      </c>
      <c r="J395" s="145">
        <v>8.23</v>
      </c>
    </row>
    <row r="396" spans="1:10" ht="24.75" customHeight="1">
      <c r="D396" s="100">
        <v>91534</v>
      </c>
      <c r="E396" s="99" t="s">
        <v>1990</v>
      </c>
      <c r="F396" s="98" t="s">
        <v>121</v>
      </c>
      <c r="G396" s="98" t="s">
        <v>952</v>
      </c>
      <c r="H396" s="151">
        <v>0.254</v>
      </c>
      <c r="I396" s="145">
        <v>22.92</v>
      </c>
      <c r="J396" s="145">
        <v>5.82</v>
      </c>
    </row>
    <row r="397" spans="1:10" ht="19.149999999999999" customHeight="1">
      <c r="D397" s="100">
        <v>95606</v>
      </c>
      <c r="E397" s="107" t="s">
        <v>1989</v>
      </c>
      <c r="F397" s="98" t="s">
        <v>121</v>
      </c>
      <c r="G397" s="98" t="s">
        <v>155</v>
      </c>
      <c r="H397" s="151">
        <v>1</v>
      </c>
      <c r="I397" s="145">
        <v>1.6</v>
      </c>
      <c r="J397" s="145">
        <v>1.6</v>
      </c>
    </row>
    <row r="398" spans="1:10" ht="13.15" customHeight="1">
      <c r="A398" s="93">
        <v>17</v>
      </c>
      <c r="B398" s="93">
        <v>93382</v>
      </c>
      <c r="C398" s="1">
        <f>J398</f>
        <v>23.44</v>
      </c>
      <c r="D398" s="97"/>
      <c r="E398" s="96"/>
      <c r="F398" s="96"/>
      <c r="G398" s="95"/>
      <c r="H398" s="149" t="s">
        <v>951</v>
      </c>
      <c r="I398" s="144"/>
      <c r="J398" s="140">
        <v>23.44</v>
      </c>
    </row>
    <row r="399" spans="1:10" ht="17.649999999999999" customHeight="1">
      <c r="D399" s="113" t="s">
        <v>2294</v>
      </c>
      <c r="E399" s="112"/>
      <c r="F399" s="112"/>
      <c r="G399" s="112"/>
      <c r="H399" s="148"/>
      <c r="I399" s="143"/>
      <c r="J399" s="144"/>
    </row>
    <row r="400" spans="1:10" ht="13.15" customHeight="1">
      <c r="D400" s="105" t="s">
        <v>960</v>
      </c>
      <c r="E400" s="104"/>
      <c r="F400" s="103" t="s">
        <v>112</v>
      </c>
      <c r="G400" s="103" t="s">
        <v>113</v>
      </c>
      <c r="H400" s="150" t="s">
        <v>959</v>
      </c>
      <c r="I400" s="142" t="s">
        <v>958</v>
      </c>
      <c r="J400" s="141" t="s">
        <v>8</v>
      </c>
    </row>
    <row r="401" spans="1:10" ht="17.649999999999999" customHeight="1">
      <c r="D401" s="114" t="s">
        <v>2293</v>
      </c>
      <c r="E401" s="99" t="s">
        <v>2292</v>
      </c>
      <c r="F401" s="98" t="s">
        <v>136</v>
      </c>
      <c r="G401" s="98" t="s">
        <v>226</v>
      </c>
      <c r="H401" s="151">
        <v>0.2</v>
      </c>
      <c r="I401" s="145">
        <v>240</v>
      </c>
      <c r="J401" s="145">
        <v>48</v>
      </c>
    </row>
    <row r="402" spans="1:10" ht="13.15" customHeight="1">
      <c r="A402" s="93">
        <v>18</v>
      </c>
      <c r="B402" s="93" t="s">
        <v>158</v>
      </c>
      <c r="C402" s="1">
        <f>J402</f>
        <v>48</v>
      </c>
      <c r="D402" s="97"/>
      <c r="E402" s="96"/>
      <c r="F402" s="96"/>
      <c r="G402" s="95"/>
      <c r="H402" s="149" t="s">
        <v>951</v>
      </c>
      <c r="I402" s="144"/>
      <c r="J402" s="140">
        <v>48</v>
      </c>
    </row>
    <row r="403" spans="1:10" ht="19.149999999999999" customHeight="1">
      <c r="D403" s="109" t="s">
        <v>2291</v>
      </c>
      <c r="E403" s="108"/>
      <c r="F403" s="108"/>
      <c r="G403" s="108"/>
      <c r="H403" s="152"/>
      <c r="I403" s="146"/>
      <c r="J403" s="147"/>
    </row>
    <row r="404" spans="1:10" ht="13.15" customHeight="1">
      <c r="D404" s="105" t="s">
        <v>991</v>
      </c>
      <c r="E404" s="104"/>
      <c r="F404" s="103" t="s">
        <v>112</v>
      </c>
      <c r="G404" s="103" t="s">
        <v>113</v>
      </c>
      <c r="H404" s="150" t="s">
        <v>959</v>
      </c>
      <c r="I404" s="142" t="s">
        <v>958</v>
      </c>
      <c r="J404" s="141" t="s">
        <v>8</v>
      </c>
    </row>
    <row r="405" spans="1:10" ht="13.15" customHeight="1">
      <c r="D405" s="114" t="s">
        <v>2290</v>
      </c>
      <c r="E405" s="99" t="s">
        <v>2289</v>
      </c>
      <c r="F405" s="98" t="s">
        <v>136</v>
      </c>
      <c r="G405" s="98" t="s">
        <v>993</v>
      </c>
      <c r="H405" s="151">
        <v>0.32768876363636418</v>
      </c>
      <c r="I405" s="145">
        <v>13.99</v>
      </c>
      <c r="J405" s="145">
        <v>4.58</v>
      </c>
    </row>
    <row r="406" spans="1:10" ht="13.15" customHeight="1">
      <c r="D406" s="114" t="s">
        <v>1003</v>
      </c>
      <c r="E406" s="99" t="s">
        <v>1002</v>
      </c>
      <c r="F406" s="98" t="s">
        <v>136</v>
      </c>
      <c r="G406" s="98" t="s">
        <v>993</v>
      </c>
      <c r="H406" s="151">
        <v>0.2</v>
      </c>
      <c r="I406" s="145">
        <v>10.55</v>
      </c>
      <c r="J406" s="145">
        <v>2.11</v>
      </c>
    </row>
    <row r="407" spans="1:10" ht="13.15" customHeight="1">
      <c r="D407" s="105" t="s">
        <v>965</v>
      </c>
      <c r="E407" s="104"/>
      <c r="F407" s="103" t="s">
        <v>112</v>
      </c>
      <c r="G407" s="103" t="s">
        <v>113</v>
      </c>
      <c r="H407" s="150" t="s">
        <v>959</v>
      </c>
      <c r="I407" s="142" t="s">
        <v>958</v>
      </c>
      <c r="J407" s="141" t="s">
        <v>8</v>
      </c>
    </row>
    <row r="408" spans="1:10" ht="19.149999999999999" customHeight="1">
      <c r="D408" s="114" t="s">
        <v>2288</v>
      </c>
      <c r="E408" s="107" t="s">
        <v>2287</v>
      </c>
      <c r="F408" s="98" t="s">
        <v>136</v>
      </c>
      <c r="G408" s="98" t="s">
        <v>1164</v>
      </c>
      <c r="H408" s="151">
        <v>0.5</v>
      </c>
      <c r="I408" s="145">
        <v>21.01</v>
      </c>
      <c r="J408" s="145">
        <v>10.5</v>
      </c>
    </row>
    <row r="409" spans="1:10" ht="13.15" customHeight="1">
      <c r="D409" s="105" t="s">
        <v>960</v>
      </c>
      <c r="E409" s="104"/>
      <c r="F409" s="103" t="s">
        <v>112</v>
      </c>
      <c r="G409" s="103" t="s">
        <v>113</v>
      </c>
      <c r="H409" s="150" t="s">
        <v>959</v>
      </c>
      <c r="I409" s="142" t="s">
        <v>958</v>
      </c>
      <c r="J409" s="141" t="s">
        <v>8</v>
      </c>
    </row>
    <row r="410" spans="1:10" ht="13.15" customHeight="1">
      <c r="D410" s="114" t="s">
        <v>995</v>
      </c>
      <c r="E410" s="99" t="s">
        <v>994</v>
      </c>
      <c r="F410" s="98" t="s">
        <v>136</v>
      </c>
      <c r="G410" s="98" t="s">
        <v>993</v>
      </c>
      <c r="H410" s="151">
        <v>0.2</v>
      </c>
      <c r="I410" s="145">
        <v>2.98</v>
      </c>
      <c r="J410" s="145">
        <v>0.59</v>
      </c>
    </row>
    <row r="411" spans="1:10" ht="13.15" customHeight="1">
      <c r="D411" s="114" t="s">
        <v>2286</v>
      </c>
      <c r="E411" s="99" t="s">
        <v>2285</v>
      </c>
      <c r="F411" s="98" t="s">
        <v>136</v>
      </c>
      <c r="G411" s="98" t="s">
        <v>993</v>
      </c>
      <c r="H411" s="151">
        <v>0.4</v>
      </c>
      <c r="I411" s="145">
        <v>3.06</v>
      </c>
      <c r="J411" s="145">
        <v>1.22</v>
      </c>
    </row>
    <row r="412" spans="1:10" ht="13.15" customHeight="1">
      <c r="A412" s="93">
        <v>19</v>
      </c>
      <c r="B412" s="93" t="s">
        <v>162</v>
      </c>
      <c r="C412" s="1">
        <f>J412</f>
        <v>18.999999999999996</v>
      </c>
      <c r="D412" s="97"/>
      <c r="E412" s="96"/>
      <c r="F412" s="96"/>
      <c r="G412" s="95"/>
      <c r="H412" s="149" t="s">
        <v>951</v>
      </c>
      <c r="I412" s="144"/>
      <c r="J412" s="140">
        <v>18.999999999999996</v>
      </c>
    </row>
    <row r="413" spans="1:10" ht="17.649999999999999" customHeight="1">
      <c r="D413" s="113" t="s">
        <v>2284</v>
      </c>
      <c r="E413" s="112"/>
      <c r="F413" s="112"/>
      <c r="G413" s="112"/>
      <c r="H413" s="148"/>
      <c r="I413" s="143"/>
      <c r="J413" s="144"/>
    </row>
    <row r="414" spans="1:10" ht="13.15" customHeight="1">
      <c r="D414" s="105" t="s">
        <v>991</v>
      </c>
      <c r="E414" s="104"/>
      <c r="F414" s="103" t="s">
        <v>112</v>
      </c>
      <c r="G414" s="103" t="s">
        <v>113</v>
      </c>
      <c r="H414" s="150" t="s">
        <v>959</v>
      </c>
      <c r="I414" s="142" t="s">
        <v>958</v>
      </c>
      <c r="J414" s="141" t="s">
        <v>8</v>
      </c>
    </row>
    <row r="415" spans="1:10" ht="13.15" customHeight="1">
      <c r="D415" s="114" t="s">
        <v>1005</v>
      </c>
      <c r="E415" s="99" t="s">
        <v>1004</v>
      </c>
      <c r="F415" s="98" t="s">
        <v>136</v>
      </c>
      <c r="G415" s="98" t="s">
        <v>993</v>
      </c>
      <c r="H415" s="151">
        <v>0.5944285714285712</v>
      </c>
      <c r="I415" s="145">
        <v>13.99</v>
      </c>
      <c r="J415" s="145">
        <v>8.31</v>
      </c>
    </row>
    <row r="416" spans="1:10" ht="13.15" customHeight="1">
      <c r="D416" s="114" t="s">
        <v>1003</v>
      </c>
      <c r="E416" s="99" t="s">
        <v>1002</v>
      </c>
      <c r="F416" s="98" t="s">
        <v>136</v>
      </c>
      <c r="G416" s="98" t="s">
        <v>993</v>
      </c>
      <c r="H416" s="151">
        <v>0.7</v>
      </c>
      <c r="I416" s="145">
        <v>10.55</v>
      </c>
      <c r="J416" s="145">
        <v>7.38</v>
      </c>
    </row>
    <row r="417" spans="1:10" ht="13.15" customHeight="1">
      <c r="D417" s="105" t="s">
        <v>965</v>
      </c>
      <c r="E417" s="104"/>
      <c r="F417" s="103" t="s">
        <v>112</v>
      </c>
      <c r="G417" s="103" t="s">
        <v>113</v>
      </c>
      <c r="H417" s="150" t="s">
        <v>959</v>
      </c>
      <c r="I417" s="142" t="s">
        <v>958</v>
      </c>
      <c r="J417" s="141" t="s">
        <v>8</v>
      </c>
    </row>
    <row r="418" spans="1:10" ht="13.15" customHeight="1">
      <c r="D418" s="114" t="s">
        <v>2283</v>
      </c>
      <c r="E418" s="99" t="s">
        <v>2282</v>
      </c>
      <c r="F418" s="98" t="s">
        <v>136</v>
      </c>
      <c r="G418" s="98" t="s">
        <v>547</v>
      </c>
      <c r="H418" s="151">
        <v>3</v>
      </c>
      <c r="I418" s="145">
        <v>2.82</v>
      </c>
      <c r="J418" s="145">
        <v>8.4600000000000009</v>
      </c>
    </row>
    <row r="419" spans="1:10" ht="13.15" customHeight="1">
      <c r="D419" s="105" t="s">
        <v>960</v>
      </c>
      <c r="E419" s="104"/>
      <c r="F419" s="103" t="s">
        <v>112</v>
      </c>
      <c r="G419" s="103" t="s">
        <v>113</v>
      </c>
      <c r="H419" s="150" t="s">
        <v>959</v>
      </c>
      <c r="I419" s="142" t="s">
        <v>958</v>
      </c>
      <c r="J419" s="141" t="s">
        <v>8</v>
      </c>
    </row>
    <row r="420" spans="1:10" ht="13.15" customHeight="1">
      <c r="D420" s="110" t="s">
        <v>995</v>
      </c>
      <c r="E420" s="99" t="s">
        <v>994</v>
      </c>
      <c r="F420" s="98" t="s">
        <v>136</v>
      </c>
      <c r="G420" s="98" t="s">
        <v>993</v>
      </c>
      <c r="H420" s="151">
        <v>0.7</v>
      </c>
      <c r="I420" s="145">
        <v>2.98</v>
      </c>
      <c r="J420" s="145">
        <v>2.08</v>
      </c>
    </row>
    <row r="421" spans="1:10" ht="13.15" customHeight="1">
      <c r="D421" s="110" t="s">
        <v>997</v>
      </c>
      <c r="E421" s="99" t="s">
        <v>996</v>
      </c>
      <c r="F421" s="98" t="s">
        <v>136</v>
      </c>
      <c r="G421" s="98" t="s">
        <v>993</v>
      </c>
      <c r="H421" s="151">
        <v>0.7</v>
      </c>
      <c r="I421" s="145">
        <v>2.89</v>
      </c>
      <c r="J421" s="145">
        <v>2.02</v>
      </c>
    </row>
    <row r="422" spans="1:10" ht="13.15" customHeight="1">
      <c r="A422" s="93">
        <v>20</v>
      </c>
      <c r="B422" s="93" t="s">
        <v>165</v>
      </c>
      <c r="C422" s="1">
        <f>J422</f>
        <v>28.250000000000004</v>
      </c>
      <c r="D422" s="97"/>
      <c r="E422" s="96"/>
      <c r="F422" s="96"/>
      <c r="G422" s="95"/>
      <c r="H422" s="149" t="s">
        <v>951</v>
      </c>
      <c r="I422" s="144"/>
      <c r="J422" s="140">
        <v>28.250000000000004</v>
      </c>
    </row>
    <row r="423" spans="1:10" ht="19.149999999999999" customHeight="1">
      <c r="D423" s="109" t="s">
        <v>2281</v>
      </c>
      <c r="E423" s="108"/>
      <c r="F423" s="108"/>
      <c r="G423" s="108"/>
      <c r="H423" s="152"/>
      <c r="I423" s="146"/>
      <c r="J423" s="147"/>
    </row>
    <row r="424" spans="1:10" ht="13.15" customHeight="1">
      <c r="D424" s="105" t="s">
        <v>965</v>
      </c>
      <c r="E424" s="104"/>
      <c r="F424" s="103" t="s">
        <v>112</v>
      </c>
      <c r="G424" s="103" t="s">
        <v>113</v>
      </c>
      <c r="H424" s="150" t="s">
        <v>959</v>
      </c>
      <c r="I424" s="142" t="s">
        <v>958</v>
      </c>
      <c r="J424" s="141" t="s">
        <v>8</v>
      </c>
    </row>
    <row r="425" spans="1:10" ht="13.15" customHeight="1">
      <c r="D425" s="106">
        <v>1379</v>
      </c>
      <c r="E425" s="99" t="s">
        <v>972</v>
      </c>
      <c r="F425" s="98" t="s">
        <v>121</v>
      </c>
      <c r="G425" s="98" t="s">
        <v>177</v>
      </c>
      <c r="H425" s="151">
        <v>0.5</v>
      </c>
      <c r="I425" s="145">
        <v>0.69</v>
      </c>
      <c r="J425" s="145">
        <v>0.34</v>
      </c>
    </row>
    <row r="426" spans="1:10" ht="19.149999999999999" customHeight="1">
      <c r="D426" s="106">
        <v>7334</v>
      </c>
      <c r="E426" s="107" t="s">
        <v>2280</v>
      </c>
      <c r="F426" s="98" t="s">
        <v>121</v>
      </c>
      <c r="G426" s="98" t="s">
        <v>1187</v>
      </c>
      <c r="H426" s="151">
        <v>0.21</v>
      </c>
      <c r="I426" s="145">
        <v>17.010000000000002</v>
      </c>
      <c r="J426" s="145">
        <v>3.57</v>
      </c>
    </row>
    <row r="427" spans="1:10" ht="13.15" customHeight="1">
      <c r="D427" s="105" t="s">
        <v>960</v>
      </c>
      <c r="E427" s="104"/>
      <c r="F427" s="103" t="s">
        <v>112</v>
      </c>
      <c r="G427" s="103" t="s">
        <v>113</v>
      </c>
      <c r="H427" s="150" t="s">
        <v>959</v>
      </c>
      <c r="I427" s="142" t="s">
        <v>958</v>
      </c>
      <c r="J427" s="141" t="s">
        <v>8</v>
      </c>
    </row>
    <row r="428" spans="1:10" ht="17.649999999999999" customHeight="1">
      <c r="D428" s="100">
        <v>87399</v>
      </c>
      <c r="E428" s="99" t="s">
        <v>2279</v>
      </c>
      <c r="F428" s="98" t="s">
        <v>121</v>
      </c>
      <c r="G428" s="98" t="s">
        <v>155</v>
      </c>
      <c r="H428" s="151">
        <v>3.1E-2</v>
      </c>
      <c r="I428" s="145">
        <v>1430.7147301115242</v>
      </c>
      <c r="J428" s="145">
        <v>44.35</v>
      </c>
    </row>
    <row r="429" spans="1:10" ht="13.15" customHeight="1">
      <c r="D429" s="100">
        <v>88309</v>
      </c>
      <c r="E429" s="99" t="s">
        <v>1080</v>
      </c>
      <c r="F429" s="98" t="s">
        <v>121</v>
      </c>
      <c r="G429" s="98" t="s">
        <v>147</v>
      </c>
      <c r="H429" s="151">
        <v>0.214</v>
      </c>
      <c r="I429" s="145">
        <v>17.79</v>
      </c>
      <c r="J429" s="145">
        <v>3.8</v>
      </c>
    </row>
    <row r="430" spans="1:10" ht="13.15" customHeight="1">
      <c r="D430" s="100">
        <v>88316</v>
      </c>
      <c r="E430" s="99" t="s">
        <v>970</v>
      </c>
      <c r="F430" s="98" t="s">
        <v>121</v>
      </c>
      <c r="G430" s="98" t="s">
        <v>147</v>
      </c>
      <c r="H430" s="151">
        <v>0.107</v>
      </c>
      <c r="I430" s="145">
        <v>13.88</v>
      </c>
      <c r="J430" s="145">
        <v>1.48</v>
      </c>
    </row>
    <row r="431" spans="1:10" ht="13.15" customHeight="1">
      <c r="A431" s="93">
        <v>21</v>
      </c>
      <c r="B431" s="93">
        <v>87624</v>
      </c>
      <c r="C431" s="1">
        <f>J431</f>
        <v>53.539999999999992</v>
      </c>
      <c r="D431" s="97"/>
      <c r="E431" s="96"/>
      <c r="F431" s="96"/>
      <c r="G431" s="95"/>
      <c r="H431" s="149" t="s">
        <v>951</v>
      </c>
      <c r="I431" s="144"/>
      <c r="J431" s="140">
        <v>53.539999999999992</v>
      </c>
    </row>
    <row r="432" spans="1:10" ht="17.649999999999999" customHeight="1">
      <c r="D432" s="113" t="s">
        <v>2278</v>
      </c>
      <c r="E432" s="112"/>
      <c r="F432" s="112"/>
      <c r="G432" s="112"/>
      <c r="H432" s="148"/>
      <c r="I432" s="143"/>
      <c r="J432" s="144"/>
    </row>
    <row r="433" spans="1:10" ht="13.15" customHeight="1">
      <c r="D433" s="105" t="s">
        <v>991</v>
      </c>
      <c r="E433" s="104"/>
      <c r="F433" s="103" t="s">
        <v>112</v>
      </c>
      <c r="G433" s="103" t="s">
        <v>113</v>
      </c>
      <c r="H433" s="150" t="s">
        <v>959</v>
      </c>
      <c r="I433" s="142" t="s">
        <v>958</v>
      </c>
      <c r="J433" s="141" t="s">
        <v>8</v>
      </c>
    </row>
    <row r="434" spans="1:10" ht="13.15" customHeight="1">
      <c r="D434" s="118">
        <v>88270</v>
      </c>
      <c r="E434" s="99" t="s">
        <v>2231</v>
      </c>
      <c r="F434" s="98" t="s">
        <v>121</v>
      </c>
      <c r="G434" s="98" t="s">
        <v>147</v>
      </c>
      <c r="H434" s="151">
        <v>1.0742926592124449</v>
      </c>
      <c r="I434" s="145">
        <v>17.79</v>
      </c>
      <c r="J434" s="145">
        <v>19.11</v>
      </c>
    </row>
    <row r="435" spans="1:10" ht="13.15" customHeight="1">
      <c r="D435" s="118">
        <v>88243</v>
      </c>
      <c r="E435" s="99" t="s">
        <v>1075</v>
      </c>
      <c r="F435" s="98" t="s">
        <v>121</v>
      </c>
      <c r="G435" s="98" t="s">
        <v>147</v>
      </c>
      <c r="H435" s="151">
        <v>1</v>
      </c>
      <c r="I435" s="145">
        <v>16.559999999999999</v>
      </c>
      <c r="J435" s="145">
        <v>16.559999999999999</v>
      </c>
    </row>
    <row r="436" spans="1:10" ht="13.15" customHeight="1">
      <c r="D436" s="105" t="s">
        <v>965</v>
      </c>
      <c r="E436" s="104"/>
      <c r="F436" s="103" t="s">
        <v>112</v>
      </c>
      <c r="G436" s="103" t="s">
        <v>113</v>
      </c>
      <c r="H436" s="150" t="s">
        <v>959</v>
      </c>
      <c r="I436" s="142" t="s">
        <v>958</v>
      </c>
      <c r="J436" s="141" t="s">
        <v>8</v>
      </c>
    </row>
    <row r="437" spans="1:10" ht="13.15" customHeight="1">
      <c r="D437" s="117" t="s">
        <v>1074</v>
      </c>
      <c r="E437" s="99" t="s">
        <v>1073</v>
      </c>
      <c r="F437" s="98" t="s">
        <v>140</v>
      </c>
      <c r="G437" s="98" t="s">
        <v>177</v>
      </c>
      <c r="H437" s="151">
        <v>10.807</v>
      </c>
      <c r="I437" s="145">
        <v>0.71</v>
      </c>
      <c r="J437" s="145">
        <v>7.67</v>
      </c>
    </row>
    <row r="438" spans="1:10" ht="13.15" customHeight="1">
      <c r="D438" s="117" t="s">
        <v>2277</v>
      </c>
      <c r="E438" s="99" t="s">
        <v>2276</v>
      </c>
      <c r="F438" s="98" t="s">
        <v>140</v>
      </c>
      <c r="G438" s="98" t="s">
        <v>155</v>
      </c>
      <c r="H438" s="151">
        <v>2.9000000000000001E-2</v>
      </c>
      <c r="I438" s="145">
        <v>38.5</v>
      </c>
      <c r="J438" s="145">
        <v>1.1100000000000001</v>
      </c>
    </row>
    <row r="439" spans="1:10" ht="13.15" customHeight="1">
      <c r="D439" s="117" t="s">
        <v>2275</v>
      </c>
      <c r="E439" s="99" t="s">
        <v>2274</v>
      </c>
      <c r="F439" s="98" t="s">
        <v>140</v>
      </c>
      <c r="G439" s="98" t="s">
        <v>122</v>
      </c>
      <c r="H439" s="151">
        <v>1.05</v>
      </c>
      <c r="I439" s="145">
        <v>32.49</v>
      </c>
      <c r="J439" s="145">
        <v>34.11</v>
      </c>
    </row>
    <row r="440" spans="1:10" ht="13.15" customHeight="1">
      <c r="A440" s="93">
        <v>22</v>
      </c>
      <c r="B440" s="93">
        <v>160045</v>
      </c>
      <c r="C440" s="1">
        <f>J440</f>
        <v>78.56</v>
      </c>
      <c r="D440" s="97"/>
      <c r="E440" s="96"/>
      <c r="F440" s="96"/>
      <c r="G440" s="95"/>
      <c r="H440" s="149" t="s">
        <v>951</v>
      </c>
      <c r="I440" s="144"/>
      <c r="J440" s="140">
        <v>78.56</v>
      </c>
    </row>
    <row r="441" spans="1:10" ht="19.149999999999999" customHeight="1">
      <c r="D441" s="109" t="s">
        <v>2273</v>
      </c>
      <c r="E441" s="108"/>
      <c r="F441" s="108"/>
      <c r="G441" s="108"/>
      <c r="H441" s="152"/>
      <c r="I441" s="146"/>
      <c r="J441" s="147"/>
    </row>
    <row r="442" spans="1:10" ht="13.15" customHeight="1">
      <c r="D442" s="105" t="s">
        <v>965</v>
      </c>
      <c r="E442" s="104"/>
      <c r="F442" s="103" t="s">
        <v>112</v>
      </c>
      <c r="G442" s="103" t="s">
        <v>113</v>
      </c>
      <c r="H442" s="150" t="s">
        <v>959</v>
      </c>
      <c r="I442" s="142" t="s">
        <v>958</v>
      </c>
      <c r="J442" s="141" t="s">
        <v>8</v>
      </c>
    </row>
    <row r="443" spans="1:10" ht="13.15" customHeight="1">
      <c r="D443" s="106">
        <v>38365</v>
      </c>
      <c r="E443" s="99" t="s">
        <v>2272</v>
      </c>
      <c r="F443" s="98" t="s">
        <v>121</v>
      </c>
      <c r="G443" s="98" t="s">
        <v>122</v>
      </c>
      <c r="H443" s="151">
        <v>1.04</v>
      </c>
      <c r="I443" s="145">
        <v>2.16</v>
      </c>
      <c r="J443" s="145">
        <v>2.2400000000000002</v>
      </c>
    </row>
    <row r="444" spans="1:10" ht="13.15" customHeight="1">
      <c r="D444" s="105" t="s">
        <v>960</v>
      </c>
      <c r="E444" s="104"/>
      <c r="F444" s="103" t="s">
        <v>112</v>
      </c>
      <c r="G444" s="103" t="s">
        <v>113</v>
      </c>
      <c r="H444" s="150" t="s">
        <v>959</v>
      </c>
      <c r="I444" s="142" t="s">
        <v>958</v>
      </c>
      <c r="J444" s="141" t="s">
        <v>8</v>
      </c>
    </row>
    <row r="445" spans="1:10" ht="24.75" customHeight="1">
      <c r="D445" s="100">
        <v>87372</v>
      </c>
      <c r="E445" s="99" t="s">
        <v>2271</v>
      </c>
      <c r="F445" s="98" t="s">
        <v>121</v>
      </c>
      <c r="G445" s="98" t="s">
        <v>155</v>
      </c>
      <c r="H445" s="151">
        <v>2.5000000000000001E-2</v>
      </c>
      <c r="I445" s="145">
        <v>621.82000000000005</v>
      </c>
      <c r="J445" s="145">
        <v>15.54</v>
      </c>
    </row>
    <row r="446" spans="1:10" ht="13.15" customHeight="1">
      <c r="D446" s="100">
        <v>88309</v>
      </c>
      <c r="E446" s="99" t="s">
        <v>1080</v>
      </c>
      <c r="F446" s="98" t="s">
        <v>121</v>
      </c>
      <c r="G446" s="98" t="s">
        <v>147</v>
      </c>
      <c r="H446" s="151">
        <v>0.34459918918918925</v>
      </c>
      <c r="I446" s="145">
        <v>17.79</v>
      </c>
      <c r="J446" s="145">
        <v>6.13</v>
      </c>
    </row>
    <row r="447" spans="1:10" ht="13.15" customHeight="1">
      <c r="D447" s="100">
        <v>88316</v>
      </c>
      <c r="E447" s="99" t="s">
        <v>970</v>
      </c>
      <c r="F447" s="98" t="s">
        <v>121</v>
      </c>
      <c r="G447" s="98" t="s">
        <v>147</v>
      </c>
      <c r="H447" s="151">
        <v>8.5000000000000006E-2</v>
      </c>
      <c r="I447" s="145">
        <v>13.88</v>
      </c>
      <c r="J447" s="145">
        <v>1.17</v>
      </c>
    </row>
    <row r="448" spans="1:10" ht="13.15" customHeight="1">
      <c r="A448" s="93">
        <v>23</v>
      </c>
      <c r="B448" s="93">
        <v>98563</v>
      </c>
      <c r="C448" s="1">
        <f>J448</f>
        <v>25.08</v>
      </c>
      <c r="D448" s="97"/>
      <c r="E448" s="96"/>
      <c r="F448" s="96"/>
      <c r="G448" s="95"/>
      <c r="H448" s="149" t="s">
        <v>951</v>
      </c>
      <c r="I448" s="144"/>
      <c r="J448" s="140">
        <v>25.08</v>
      </c>
    </row>
    <row r="449" spans="1:10" ht="17.649999999999999" customHeight="1">
      <c r="D449" s="113" t="s">
        <v>2270</v>
      </c>
      <c r="E449" s="112"/>
      <c r="F449" s="112"/>
      <c r="G449" s="112"/>
      <c r="H449" s="148"/>
      <c r="I449" s="143"/>
      <c r="J449" s="144"/>
    </row>
    <row r="450" spans="1:10" ht="13.15" customHeight="1">
      <c r="D450" s="105" t="s">
        <v>960</v>
      </c>
      <c r="E450" s="104"/>
      <c r="F450" s="103" t="s">
        <v>112</v>
      </c>
      <c r="G450" s="103" t="s">
        <v>113</v>
      </c>
      <c r="H450" s="150" t="s">
        <v>959</v>
      </c>
      <c r="I450" s="142" t="s">
        <v>958</v>
      </c>
      <c r="J450" s="141" t="s">
        <v>8</v>
      </c>
    </row>
    <row r="451" spans="1:10" ht="13.15" customHeight="1">
      <c r="D451" s="100">
        <v>88309</v>
      </c>
      <c r="E451" s="99" t="s">
        <v>1080</v>
      </c>
      <c r="F451" s="98" t="s">
        <v>121</v>
      </c>
      <c r="G451" s="98" t="s">
        <v>147</v>
      </c>
      <c r="H451" s="151">
        <v>1.1890000000000001</v>
      </c>
      <c r="I451" s="145">
        <v>17.79</v>
      </c>
      <c r="J451" s="145">
        <v>21.15</v>
      </c>
    </row>
    <row r="452" spans="1:10" ht="13.15" customHeight="1">
      <c r="D452" s="100">
        <v>88316</v>
      </c>
      <c r="E452" s="99" t="s">
        <v>970</v>
      </c>
      <c r="F452" s="98" t="s">
        <v>121</v>
      </c>
      <c r="G452" s="98" t="s">
        <v>147</v>
      </c>
      <c r="H452" s="151">
        <v>2.8240015514592902</v>
      </c>
      <c r="I452" s="145">
        <v>13.88</v>
      </c>
      <c r="J452" s="145">
        <v>39.19</v>
      </c>
    </row>
    <row r="453" spans="1:10" ht="13.15" customHeight="1">
      <c r="A453" s="93">
        <v>24</v>
      </c>
      <c r="B453" s="93">
        <v>96523</v>
      </c>
      <c r="C453" s="1">
        <f>J453</f>
        <v>60.339999999999996</v>
      </c>
      <c r="D453" s="97"/>
      <c r="E453" s="96"/>
      <c r="F453" s="96"/>
      <c r="G453" s="95"/>
      <c r="H453" s="149" t="s">
        <v>951</v>
      </c>
      <c r="I453" s="144"/>
      <c r="J453" s="140">
        <v>60.339999999999996</v>
      </c>
    </row>
    <row r="454" spans="1:10" ht="17.649999999999999" customHeight="1">
      <c r="D454" s="113" t="s">
        <v>2269</v>
      </c>
      <c r="E454" s="112"/>
      <c r="F454" s="112"/>
      <c r="G454" s="112"/>
      <c r="H454" s="148"/>
      <c r="I454" s="143"/>
      <c r="J454" s="144"/>
    </row>
    <row r="455" spans="1:10" ht="13.15" customHeight="1">
      <c r="D455" s="105" t="s">
        <v>960</v>
      </c>
      <c r="E455" s="104"/>
      <c r="F455" s="103" t="s">
        <v>112</v>
      </c>
      <c r="G455" s="103" t="s">
        <v>113</v>
      </c>
      <c r="H455" s="150" t="s">
        <v>959</v>
      </c>
      <c r="I455" s="142" t="s">
        <v>958</v>
      </c>
      <c r="J455" s="141" t="s">
        <v>8</v>
      </c>
    </row>
    <row r="456" spans="1:10" ht="13.15" customHeight="1">
      <c r="D456" s="100">
        <v>88309</v>
      </c>
      <c r="E456" s="99" t="s">
        <v>1080</v>
      </c>
      <c r="F456" s="98" t="s">
        <v>121</v>
      </c>
      <c r="G456" s="98" t="s">
        <v>147</v>
      </c>
      <c r="H456" s="151">
        <v>1.4590000000000001</v>
      </c>
      <c r="I456" s="145">
        <v>17.79</v>
      </c>
      <c r="J456" s="145">
        <v>25.95</v>
      </c>
    </row>
    <row r="457" spans="1:10" ht="13.15" customHeight="1">
      <c r="D457" s="100">
        <v>88316</v>
      </c>
      <c r="E457" s="99" t="s">
        <v>970</v>
      </c>
      <c r="F457" s="98" t="s">
        <v>121</v>
      </c>
      <c r="G457" s="98" t="s">
        <v>147</v>
      </c>
      <c r="H457" s="151">
        <v>3.8374325271857281</v>
      </c>
      <c r="I457" s="145">
        <v>13.88</v>
      </c>
      <c r="J457" s="145">
        <v>53.26</v>
      </c>
    </row>
    <row r="458" spans="1:10" ht="13.15" customHeight="1">
      <c r="A458" s="93">
        <v>25</v>
      </c>
      <c r="B458" s="93">
        <v>96527</v>
      </c>
      <c r="C458" s="1">
        <f>J458</f>
        <v>79.209999999999994</v>
      </c>
      <c r="D458" s="113"/>
      <c r="E458" s="94"/>
      <c r="H458" s="149" t="s">
        <v>951</v>
      </c>
      <c r="J458" s="140">
        <v>79.209999999999994</v>
      </c>
    </row>
    <row r="459" spans="1:10" ht="19.149999999999999" customHeight="1">
      <c r="D459" s="109" t="s">
        <v>2268</v>
      </c>
      <c r="E459" s="108"/>
      <c r="F459" s="108"/>
      <c r="G459" s="108"/>
      <c r="H459" s="152"/>
      <c r="I459" s="146"/>
      <c r="J459" s="147"/>
    </row>
    <row r="460" spans="1:10" ht="13.15" customHeight="1">
      <c r="D460" s="105" t="s">
        <v>965</v>
      </c>
      <c r="E460" s="104"/>
      <c r="F460" s="103" t="s">
        <v>112</v>
      </c>
      <c r="G460" s="103" t="s">
        <v>113</v>
      </c>
      <c r="H460" s="150" t="s">
        <v>959</v>
      </c>
      <c r="I460" s="142" t="s">
        <v>958</v>
      </c>
      <c r="J460" s="141" t="s">
        <v>8</v>
      </c>
    </row>
    <row r="461" spans="1:10" ht="19.149999999999999" customHeight="1">
      <c r="D461" s="106">
        <v>1358</v>
      </c>
      <c r="E461" s="107" t="s">
        <v>964</v>
      </c>
      <c r="F461" s="98" t="s">
        <v>121</v>
      </c>
      <c r="G461" s="98" t="s">
        <v>122</v>
      </c>
      <c r="H461" s="151">
        <v>0.59299999999999997</v>
      </c>
      <c r="I461" s="145">
        <v>33.96</v>
      </c>
      <c r="J461" s="145">
        <v>20.13</v>
      </c>
    </row>
    <row r="462" spans="1:10" ht="19.149999999999999" customHeight="1">
      <c r="D462" s="106">
        <v>2692</v>
      </c>
      <c r="E462" s="107" t="s">
        <v>2266</v>
      </c>
      <c r="F462" s="98" t="s">
        <v>121</v>
      </c>
      <c r="G462" s="98" t="s">
        <v>1187</v>
      </c>
      <c r="H462" s="151">
        <v>0.01</v>
      </c>
      <c r="I462" s="145">
        <v>8.0500000000000007</v>
      </c>
      <c r="J462" s="145">
        <v>0.08</v>
      </c>
    </row>
    <row r="463" spans="1:10" ht="19.149999999999999" customHeight="1">
      <c r="D463" s="106">
        <v>4491</v>
      </c>
      <c r="E463" s="107" t="s">
        <v>963</v>
      </c>
      <c r="F463" s="98" t="s">
        <v>121</v>
      </c>
      <c r="G463" s="98" t="s">
        <v>125</v>
      </c>
      <c r="H463" s="151">
        <v>2.294</v>
      </c>
      <c r="I463" s="145">
        <v>7.43</v>
      </c>
      <c r="J463" s="145">
        <v>17.04</v>
      </c>
    </row>
    <row r="464" spans="1:10" ht="19.149999999999999" customHeight="1">
      <c r="D464" s="106">
        <v>4517</v>
      </c>
      <c r="E464" s="107" t="s">
        <v>962</v>
      </c>
      <c r="F464" s="98" t="s">
        <v>121</v>
      </c>
      <c r="G464" s="98" t="s">
        <v>125</v>
      </c>
      <c r="H464" s="151">
        <v>1.359</v>
      </c>
      <c r="I464" s="145">
        <v>2.6</v>
      </c>
      <c r="J464" s="145">
        <v>3.53</v>
      </c>
    </row>
    <row r="465" spans="1:10" ht="13.15" customHeight="1">
      <c r="D465" s="106">
        <v>5073</v>
      </c>
      <c r="E465" s="99" t="s">
        <v>2265</v>
      </c>
      <c r="F465" s="98" t="s">
        <v>121</v>
      </c>
      <c r="G465" s="98" t="s">
        <v>177</v>
      </c>
      <c r="H465" s="151">
        <v>3.5000000000000003E-2</v>
      </c>
      <c r="I465" s="145">
        <v>20.34</v>
      </c>
      <c r="J465" s="145">
        <v>0.71</v>
      </c>
    </row>
    <row r="466" spans="1:10" ht="13.15" customHeight="1">
      <c r="D466" s="106">
        <v>20247</v>
      </c>
      <c r="E466" s="99" t="s">
        <v>2263</v>
      </c>
      <c r="F466" s="98" t="s">
        <v>121</v>
      </c>
      <c r="G466" s="98" t="s">
        <v>177</v>
      </c>
      <c r="H466" s="151">
        <v>7.0000000000000001E-3</v>
      </c>
      <c r="I466" s="145">
        <v>22.1</v>
      </c>
      <c r="J466" s="145">
        <v>0.15</v>
      </c>
    </row>
    <row r="467" spans="1:10" ht="13.15" customHeight="1">
      <c r="D467" s="106">
        <v>40304</v>
      </c>
      <c r="E467" s="99" t="s">
        <v>2262</v>
      </c>
      <c r="F467" s="98" t="s">
        <v>121</v>
      </c>
      <c r="G467" s="98" t="s">
        <v>177</v>
      </c>
      <c r="H467" s="151">
        <v>0.01</v>
      </c>
      <c r="I467" s="145">
        <v>24.63</v>
      </c>
      <c r="J467" s="145">
        <v>0.24</v>
      </c>
    </row>
    <row r="468" spans="1:10" ht="13.15" customHeight="1">
      <c r="D468" s="105" t="s">
        <v>960</v>
      </c>
      <c r="E468" s="104"/>
      <c r="F468" s="103" t="s">
        <v>112</v>
      </c>
      <c r="G468" s="103" t="s">
        <v>113</v>
      </c>
      <c r="H468" s="150" t="s">
        <v>959</v>
      </c>
      <c r="I468" s="142" t="s">
        <v>958</v>
      </c>
      <c r="J468" s="141" t="s">
        <v>8</v>
      </c>
    </row>
    <row r="469" spans="1:10" ht="13.15" customHeight="1">
      <c r="D469" s="100">
        <v>88239</v>
      </c>
      <c r="E469" s="99" t="s">
        <v>957</v>
      </c>
      <c r="F469" s="98" t="s">
        <v>121</v>
      </c>
      <c r="G469" s="98" t="s">
        <v>147</v>
      </c>
      <c r="H469" s="151">
        <v>0.76300000000000001</v>
      </c>
      <c r="I469" s="145">
        <v>14.85</v>
      </c>
      <c r="J469" s="145">
        <v>11.33</v>
      </c>
    </row>
    <row r="470" spans="1:10" ht="13.15" customHeight="1">
      <c r="D470" s="100">
        <v>88262</v>
      </c>
      <c r="E470" s="99" t="s">
        <v>956</v>
      </c>
      <c r="F470" s="98" t="s">
        <v>121</v>
      </c>
      <c r="G470" s="98" t="s">
        <v>147</v>
      </c>
      <c r="H470" s="151">
        <v>1.6844686803519058</v>
      </c>
      <c r="I470" s="145">
        <v>17.600000000000001</v>
      </c>
      <c r="J470" s="145">
        <v>29.64</v>
      </c>
    </row>
    <row r="471" spans="1:10" ht="24.75" customHeight="1">
      <c r="D471" s="100">
        <v>91692</v>
      </c>
      <c r="E471" s="99" t="s">
        <v>955</v>
      </c>
      <c r="F471" s="98" t="s">
        <v>121</v>
      </c>
      <c r="G471" s="98" t="s">
        <v>954</v>
      </c>
      <c r="H471" s="151">
        <v>2.5999999999999999E-2</v>
      </c>
      <c r="I471" s="145">
        <v>24.71</v>
      </c>
      <c r="J471" s="145">
        <v>0.64</v>
      </c>
    </row>
    <row r="472" spans="1:10" ht="24.75" customHeight="1">
      <c r="D472" s="100">
        <v>91693</v>
      </c>
      <c r="E472" s="99" t="s">
        <v>953</v>
      </c>
      <c r="F472" s="98" t="s">
        <v>121</v>
      </c>
      <c r="G472" s="98" t="s">
        <v>952</v>
      </c>
      <c r="H472" s="151">
        <v>5.5E-2</v>
      </c>
      <c r="I472" s="145">
        <v>22.25</v>
      </c>
      <c r="J472" s="145">
        <v>1.22</v>
      </c>
    </row>
    <row r="473" spans="1:10" ht="13.15" customHeight="1">
      <c r="A473" s="93">
        <v>26</v>
      </c>
      <c r="B473" s="93">
        <v>96539</v>
      </c>
      <c r="C473" s="1">
        <f>J473</f>
        <v>84.71</v>
      </c>
      <c r="D473" s="97"/>
      <c r="E473" s="96"/>
      <c r="F473" s="96"/>
      <c r="G473" s="95"/>
      <c r="H473" s="149" t="s">
        <v>951</v>
      </c>
      <c r="I473" s="144"/>
      <c r="J473" s="140">
        <v>84.71</v>
      </c>
    </row>
    <row r="474" spans="1:10" ht="19.149999999999999" customHeight="1">
      <c r="D474" s="109" t="s">
        <v>2267</v>
      </c>
      <c r="E474" s="108"/>
      <c r="F474" s="108"/>
      <c r="G474" s="108"/>
      <c r="H474" s="152"/>
      <c r="I474" s="146"/>
      <c r="J474" s="147"/>
    </row>
    <row r="475" spans="1:10" ht="13.15" customHeight="1">
      <c r="D475" s="105" t="s">
        <v>965</v>
      </c>
      <c r="E475" s="104"/>
      <c r="F475" s="103" t="s">
        <v>112</v>
      </c>
      <c r="G475" s="103" t="s">
        <v>113</v>
      </c>
      <c r="H475" s="150" t="s">
        <v>959</v>
      </c>
      <c r="I475" s="142" t="s">
        <v>958</v>
      </c>
      <c r="J475" s="141" t="s">
        <v>8</v>
      </c>
    </row>
    <row r="476" spans="1:10" ht="19.149999999999999" customHeight="1">
      <c r="D476" s="106">
        <v>1358</v>
      </c>
      <c r="E476" s="107" t="s">
        <v>964</v>
      </c>
      <c r="F476" s="98" t="s">
        <v>121</v>
      </c>
      <c r="G476" s="98" t="s">
        <v>122</v>
      </c>
      <c r="H476" s="151">
        <v>0.629</v>
      </c>
      <c r="I476" s="145">
        <v>33.96</v>
      </c>
      <c r="J476" s="145">
        <v>21.36</v>
      </c>
    </row>
    <row r="477" spans="1:10" ht="19.149999999999999" customHeight="1">
      <c r="D477" s="106">
        <v>2692</v>
      </c>
      <c r="E477" s="107" t="s">
        <v>2266</v>
      </c>
      <c r="F477" s="98" t="s">
        <v>121</v>
      </c>
      <c r="G477" s="98" t="s">
        <v>1187</v>
      </c>
      <c r="H477" s="151">
        <v>0.01</v>
      </c>
      <c r="I477" s="145">
        <v>8.0500000000000007</v>
      </c>
      <c r="J477" s="145">
        <v>0.08</v>
      </c>
    </row>
    <row r="478" spans="1:10" ht="19.149999999999999" customHeight="1">
      <c r="D478" s="106">
        <v>4491</v>
      </c>
      <c r="E478" s="107" t="s">
        <v>963</v>
      </c>
      <c r="F478" s="98" t="s">
        <v>121</v>
      </c>
      <c r="G478" s="98" t="s">
        <v>125</v>
      </c>
      <c r="H478" s="151">
        <v>2.9249999999999998</v>
      </c>
      <c r="I478" s="145">
        <v>7.43</v>
      </c>
      <c r="J478" s="145">
        <v>21.73</v>
      </c>
    </row>
    <row r="479" spans="1:10" ht="19.149999999999999" customHeight="1">
      <c r="D479" s="106">
        <v>4517</v>
      </c>
      <c r="E479" s="107" t="s">
        <v>962</v>
      </c>
      <c r="F479" s="98" t="s">
        <v>121</v>
      </c>
      <c r="G479" s="98" t="s">
        <v>125</v>
      </c>
      <c r="H479" s="151">
        <v>3.27</v>
      </c>
      <c r="I479" s="145">
        <v>2.6</v>
      </c>
      <c r="J479" s="145">
        <v>8.5</v>
      </c>
    </row>
    <row r="480" spans="1:10" ht="13.15" customHeight="1">
      <c r="D480" s="106">
        <v>5073</v>
      </c>
      <c r="E480" s="99" t="s">
        <v>2265</v>
      </c>
      <c r="F480" s="98" t="s">
        <v>121</v>
      </c>
      <c r="G480" s="98" t="s">
        <v>177</v>
      </c>
      <c r="H480" s="151">
        <v>6.4000000000000001E-2</v>
      </c>
      <c r="I480" s="145">
        <v>20.34</v>
      </c>
      <c r="J480" s="145">
        <v>1.3</v>
      </c>
    </row>
    <row r="481" spans="1:10" ht="19.149999999999999" customHeight="1">
      <c r="D481" s="106">
        <v>6189</v>
      </c>
      <c r="E481" s="107" t="s">
        <v>2264</v>
      </c>
      <c r="F481" s="98" t="s">
        <v>121</v>
      </c>
      <c r="G481" s="98" t="s">
        <v>125</v>
      </c>
      <c r="H481" s="151">
        <v>1.1299999999999999</v>
      </c>
      <c r="I481" s="145">
        <v>19.59</v>
      </c>
      <c r="J481" s="145">
        <v>22.13</v>
      </c>
    </row>
    <row r="482" spans="1:10" ht="13.15" customHeight="1">
      <c r="D482" s="106">
        <v>20247</v>
      </c>
      <c r="E482" s="99" t="s">
        <v>2263</v>
      </c>
      <c r="F482" s="98" t="s">
        <v>121</v>
      </c>
      <c r="G482" s="98" t="s">
        <v>177</v>
      </c>
      <c r="H482" s="151">
        <v>2.1000000000000001E-2</v>
      </c>
      <c r="I482" s="145">
        <v>22.1</v>
      </c>
      <c r="J482" s="145">
        <v>0.46</v>
      </c>
    </row>
    <row r="483" spans="1:10" ht="13.15" customHeight="1">
      <c r="D483" s="106">
        <v>40304</v>
      </c>
      <c r="E483" s="99" t="s">
        <v>2262</v>
      </c>
      <c r="F483" s="98" t="s">
        <v>121</v>
      </c>
      <c r="G483" s="98" t="s">
        <v>177</v>
      </c>
      <c r="H483" s="151">
        <v>2.7E-2</v>
      </c>
      <c r="I483" s="145">
        <v>24.63</v>
      </c>
      <c r="J483" s="145">
        <v>0.66</v>
      </c>
    </row>
    <row r="484" spans="1:10" ht="13.15" customHeight="1">
      <c r="D484" s="105" t="s">
        <v>960</v>
      </c>
      <c r="E484" s="104"/>
      <c r="F484" s="103" t="s">
        <v>112</v>
      </c>
      <c r="G484" s="103" t="s">
        <v>113</v>
      </c>
      <c r="H484" s="150" t="s">
        <v>959</v>
      </c>
      <c r="I484" s="142" t="s">
        <v>958</v>
      </c>
      <c r="J484" s="141" t="s">
        <v>8</v>
      </c>
    </row>
    <row r="485" spans="1:10" ht="13.15" customHeight="1">
      <c r="D485" s="100">
        <v>88239</v>
      </c>
      <c r="E485" s="99" t="s">
        <v>957</v>
      </c>
      <c r="F485" s="98" t="s">
        <v>121</v>
      </c>
      <c r="G485" s="98" t="s">
        <v>147</v>
      </c>
      <c r="H485" s="151">
        <v>0.95399999999999996</v>
      </c>
      <c r="I485" s="145">
        <v>14.85</v>
      </c>
      <c r="J485" s="145">
        <v>14.16</v>
      </c>
    </row>
    <row r="486" spans="1:10" ht="13.15" customHeight="1">
      <c r="D486" s="100">
        <v>88262</v>
      </c>
      <c r="E486" s="99" t="s">
        <v>956</v>
      </c>
      <c r="F486" s="98" t="s">
        <v>121</v>
      </c>
      <c r="G486" s="98" t="s">
        <v>147</v>
      </c>
      <c r="H486" s="151">
        <v>1.2294401324503352</v>
      </c>
      <c r="I486" s="145">
        <v>17.600000000000001</v>
      </c>
      <c r="J486" s="145">
        <v>21.63</v>
      </c>
    </row>
    <row r="487" spans="1:10" ht="24.75" customHeight="1">
      <c r="D487" s="100">
        <v>91692</v>
      </c>
      <c r="E487" s="99" t="s">
        <v>955</v>
      </c>
      <c r="F487" s="98" t="s">
        <v>121</v>
      </c>
      <c r="G487" s="98" t="s">
        <v>954</v>
      </c>
      <c r="H487" s="151">
        <v>4.3999999999999997E-2</v>
      </c>
      <c r="I487" s="145">
        <v>24.71</v>
      </c>
      <c r="J487" s="145">
        <v>1.08</v>
      </c>
    </row>
    <row r="488" spans="1:10" ht="24.75" customHeight="1">
      <c r="D488" s="100">
        <v>91693</v>
      </c>
      <c r="E488" s="99" t="s">
        <v>953</v>
      </c>
      <c r="F488" s="98" t="s">
        <v>121</v>
      </c>
      <c r="G488" s="98" t="s">
        <v>952</v>
      </c>
      <c r="H488" s="151">
        <v>0.112</v>
      </c>
      <c r="I488" s="145">
        <v>22.25</v>
      </c>
      <c r="J488" s="145">
        <v>2.4900000000000002</v>
      </c>
    </row>
    <row r="489" spans="1:10" ht="13.15" customHeight="1">
      <c r="A489" s="93">
        <v>27</v>
      </c>
      <c r="B489" s="93">
        <v>96537</v>
      </c>
      <c r="C489" s="1">
        <f>J489</f>
        <v>115.57999999999997</v>
      </c>
      <c r="D489" s="97"/>
      <c r="E489" s="96"/>
      <c r="F489" s="96"/>
      <c r="G489" s="95"/>
      <c r="H489" s="149" t="s">
        <v>951</v>
      </c>
      <c r="I489" s="144"/>
      <c r="J489" s="140">
        <v>115.57999999999997</v>
      </c>
    </row>
    <row r="490" spans="1:10" ht="19.149999999999999" customHeight="1">
      <c r="D490" s="109" t="s">
        <v>2261</v>
      </c>
      <c r="E490" s="108"/>
      <c r="F490" s="108"/>
      <c r="G490" s="108"/>
      <c r="H490" s="152"/>
      <c r="I490" s="146"/>
      <c r="J490" s="147"/>
    </row>
    <row r="491" spans="1:10" ht="13.15" customHeight="1">
      <c r="D491" s="105" t="s">
        <v>965</v>
      </c>
      <c r="E491" s="104"/>
      <c r="F491" s="103" t="s">
        <v>112</v>
      </c>
      <c r="G491" s="103" t="s">
        <v>113</v>
      </c>
      <c r="H491" s="150" t="s">
        <v>959</v>
      </c>
      <c r="I491" s="142" t="s">
        <v>958</v>
      </c>
      <c r="J491" s="141" t="s">
        <v>8</v>
      </c>
    </row>
    <row r="492" spans="1:10" ht="24.75" customHeight="1">
      <c r="D492" s="106">
        <v>39017</v>
      </c>
      <c r="E492" s="99" t="s">
        <v>979</v>
      </c>
      <c r="F492" s="98" t="s">
        <v>121</v>
      </c>
      <c r="G492" s="98" t="s">
        <v>118</v>
      </c>
      <c r="H492" s="151">
        <v>0.74299999999999999</v>
      </c>
      <c r="I492" s="145">
        <v>0.21</v>
      </c>
      <c r="J492" s="145">
        <v>0.15</v>
      </c>
    </row>
    <row r="493" spans="1:10" ht="19.149999999999999" customHeight="1">
      <c r="D493" s="106">
        <v>43132</v>
      </c>
      <c r="E493" s="107" t="s">
        <v>978</v>
      </c>
      <c r="F493" s="98" t="s">
        <v>121</v>
      </c>
      <c r="G493" s="98" t="s">
        <v>177</v>
      </c>
      <c r="H493" s="151">
        <v>2.5000000000000001E-2</v>
      </c>
      <c r="I493" s="145">
        <v>24.5</v>
      </c>
      <c r="J493" s="145">
        <v>0.61</v>
      </c>
    </row>
    <row r="494" spans="1:10" ht="13.15" customHeight="1">
      <c r="D494" s="105" t="s">
        <v>960</v>
      </c>
      <c r="E494" s="104"/>
      <c r="F494" s="103" t="s">
        <v>112</v>
      </c>
      <c r="G494" s="103" t="s">
        <v>113</v>
      </c>
      <c r="H494" s="150" t="s">
        <v>959</v>
      </c>
      <c r="I494" s="142" t="s">
        <v>958</v>
      </c>
      <c r="J494" s="141" t="s">
        <v>8</v>
      </c>
    </row>
    <row r="495" spans="1:10" ht="13.15" customHeight="1">
      <c r="D495" s="100">
        <v>88238</v>
      </c>
      <c r="E495" s="99" t="s">
        <v>977</v>
      </c>
      <c r="F495" s="98" t="s">
        <v>121</v>
      </c>
      <c r="G495" s="98" t="s">
        <v>147</v>
      </c>
      <c r="H495" s="151">
        <v>2.0899999999999998E-2</v>
      </c>
      <c r="I495" s="145">
        <v>13.77</v>
      </c>
      <c r="J495" s="145">
        <v>0.28000000000000003</v>
      </c>
    </row>
    <row r="496" spans="1:10" ht="13.15" customHeight="1">
      <c r="D496" s="100">
        <v>88245</v>
      </c>
      <c r="E496" s="99" t="s">
        <v>976</v>
      </c>
      <c r="F496" s="98" t="s">
        <v>121</v>
      </c>
      <c r="G496" s="98" t="s">
        <v>147</v>
      </c>
      <c r="H496" s="151">
        <v>0.1278</v>
      </c>
      <c r="I496" s="145">
        <v>17.7</v>
      </c>
      <c r="J496" s="145">
        <v>2.2599999999999998</v>
      </c>
    </row>
    <row r="497" spans="1:10" ht="24.75" customHeight="1">
      <c r="D497" s="100">
        <v>92793</v>
      </c>
      <c r="E497" s="99" t="s">
        <v>2227</v>
      </c>
      <c r="F497" s="98" t="s">
        <v>121</v>
      </c>
      <c r="G497" s="98" t="s">
        <v>177</v>
      </c>
      <c r="H497" s="151">
        <v>1</v>
      </c>
      <c r="I497" s="145">
        <v>10.307040579710147</v>
      </c>
      <c r="J497" s="145">
        <v>10.3</v>
      </c>
    </row>
    <row r="498" spans="1:10" ht="13.15" customHeight="1">
      <c r="A498" s="93">
        <v>28</v>
      </c>
      <c r="B498" s="93">
        <v>92777</v>
      </c>
      <c r="C498" s="1">
        <f>J498</f>
        <v>13.600000000000001</v>
      </c>
      <c r="D498" s="97"/>
      <c r="E498" s="96"/>
      <c r="F498" s="96"/>
      <c r="G498" s="95"/>
      <c r="H498" s="149" t="s">
        <v>951</v>
      </c>
      <c r="I498" s="144"/>
      <c r="J498" s="140">
        <v>13.600000000000001</v>
      </c>
    </row>
    <row r="499" spans="1:10" ht="19.149999999999999" customHeight="1">
      <c r="D499" s="109" t="s">
        <v>2260</v>
      </c>
      <c r="E499" s="108"/>
      <c r="F499" s="108"/>
      <c r="G499" s="108"/>
      <c r="H499" s="152"/>
      <c r="I499" s="146"/>
      <c r="J499" s="147"/>
    </row>
    <row r="500" spans="1:10" ht="13.15" customHeight="1">
      <c r="D500" s="105" t="s">
        <v>965</v>
      </c>
      <c r="E500" s="104"/>
      <c r="F500" s="103" t="s">
        <v>112</v>
      </c>
      <c r="G500" s="103" t="s">
        <v>113</v>
      </c>
      <c r="H500" s="150" t="s">
        <v>959</v>
      </c>
      <c r="I500" s="142" t="s">
        <v>958</v>
      </c>
      <c r="J500" s="141" t="s">
        <v>8</v>
      </c>
    </row>
    <row r="501" spans="1:10" ht="24.75" customHeight="1">
      <c r="D501" s="106">
        <v>39017</v>
      </c>
      <c r="E501" s="99" t="s">
        <v>979</v>
      </c>
      <c r="F501" s="98" t="s">
        <v>121</v>
      </c>
      <c r="G501" s="98" t="s">
        <v>118</v>
      </c>
      <c r="H501" s="151">
        <v>0.54300000000000004</v>
      </c>
      <c r="I501" s="145">
        <v>0.21</v>
      </c>
      <c r="J501" s="145">
        <v>0.11</v>
      </c>
    </row>
    <row r="502" spans="1:10" ht="19.149999999999999" customHeight="1">
      <c r="D502" s="106">
        <v>43132</v>
      </c>
      <c r="E502" s="107" t="s">
        <v>978</v>
      </c>
      <c r="F502" s="98" t="s">
        <v>121</v>
      </c>
      <c r="G502" s="98" t="s">
        <v>177</v>
      </c>
      <c r="H502" s="151">
        <v>2.5000000000000001E-2</v>
      </c>
      <c r="I502" s="145">
        <v>24.5</v>
      </c>
      <c r="J502" s="145">
        <v>0.61</v>
      </c>
    </row>
    <row r="503" spans="1:10" ht="13.15" customHeight="1">
      <c r="D503" s="105" t="s">
        <v>960</v>
      </c>
      <c r="E503" s="104"/>
      <c r="F503" s="103" t="s">
        <v>112</v>
      </c>
      <c r="G503" s="103" t="s">
        <v>113</v>
      </c>
      <c r="H503" s="150" t="s">
        <v>959</v>
      </c>
      <c r="I503" s="142" t="s">
        <v>958</v>
      </c>
      <c r="J503" s="141" t="s">
        <v>8</v>
      </c>
    </row>
    <row r="504" spans="1:10" ht="13.15" customHeight="1">
      <c r="D504" s="100">
        <v>88238</v>
      </c>
      <c r="E504" s="99" t="s">
        <v>977</v>
      </c>
      <c r="F504" s="98" t="s">
        <v>121</v>
      </c>
      <c r="G504" s="98" t="s">
        <v>147</v>
      </c>
      <c r="H504" s="151">
        <v>1.5599999999999999E-2</v>
      </c>
      <c r="I504" s="145">
        <v>13.77</v>
      </c>
      <c r="J504" s="145">
        <v>0.21</v>
      </c>
    </row>
    <row r="505" spans="1:10" ht="13.15" customHeight="1">
      <c r="D505" s="100">
        <v>88245</v>
      </c>
      <c r="E505" s="99" t="s">
        <v>976</v>
      </c>
      <c r="F505" s="98" t="s">
        <v>121</v>
      </c>
      <c r="G505" s="98" t="s">
        <v>147</v>
      </c>
      <c r="H505" s="151">
        <v>9.5600000000000004E-2</v>
      </c>
      <c r="I505" s="145">
        <v>17.7</v>
      </c>
      <c r="J505" s="145">
        <v>1.69</v>
      </c>
    </row>
    <row r="506" spans="1:10" ht="24.75" customHeight="1">
      <c r="D506" s="100">
        <v>92794</v>
      </c>
      <c r="E506" s="99" t="s">
        <v>2225</v>
      </c>
      <c r="F506" s="98" t="s">
        <v>121</v>
      </c>
      <c r="G506" s="98" t="s">
        <v>177</v>
      </c>
      <c r="H506" s="151">
        <v>1</v>
      </c>
      <c r="I506" s="145">
        <v>10.425837081435304</v>
      </c>
      <c r="J506" s="145">
        <v>10.42</v>
      </c>
    </row>
    <row r="507" spans="1:10" ht="13.15" customHeight="1">
      <c r="A507" s="93">
        <v>29</v>
      </c>
      <c r="B507" s="93">
        <v>92778</v>
      </c>
      <c r="C507" s="1">
        <f>J507</f>
        <v>13.04</v>
      </c>
      <c r="D507" s="97"/>
      <c r="E507" s="96"/>
      <c r="F507" s="96"/>
      <c r="G507" s="95"/>
      <c r="H507" s="149" t="s">
        <v>951</v>
      </c>
      <c r="I507" s="144"/>
      <c r="J507" s="140">
        <v>13.04</v>
      </c>
    </row>
    <row r="508" spans="1:10" ht="19.149999999999999" customHeight="1">
      <c r="D508" s="109" t="s">
        <v>2259</v>
      </c>
      <c r="E508" s="108"/>
      <c r="F508" s="108"/>
      <c r="G508" s="108"/>
      <c r="H508" s="152"/>
      <c r="I508" s="146"/>
      <c r="J508" s="147"/>
    </row>
    <row r="509" spans="1:10" ht="13.15" customHeight="1">
      <c r="D509" s="105" t="s">
        <v>965</v>
      </c>
      <c r="E509" s="104"/>
      <c r="F509" s="103" t="s">
        <v>112</v>
      </c>
      <c r="G509" s="103" t="s">
        <v>113</v>
      </c>
      <c r="H509" s="150" t="s">
        <v>959</v>
      </c>
      <c r="I509" s="142" t="s">
        <v>958</v>
      </c>
      <c r="J509" s="141" t="s">
        <v>8</v>
      </c>
    </row>
    <row r="510" spans="1:10" ht="24.75" customHeight="1">
      <c r="D510" s="106">
        <v>39017</v>
      </c>
      <c r="E510" s="99" t="s">
        <v>979</v>
      </c>
      <c r="F510" s="98" t="s">
        <v>121</v>
      </c>
      <c r="G510" s="98" t="s">
        <v>118</v>
      </c>
      <c r="H510" s="151">
        <v>1.19</v>
      </c>
      <c r="I510" s="145">
        <v>0.21</v>
      </c>
      <c r="J510" s="145">
        <v>0.24</v>
      </c>
    </row>
    <row r="511" spans="1:10" ht="19.149999999999999" customHeight="1">
      <c r="D511" s="106">
        <v>43132</v>
      </c>
      <c r="E511" s="107" t="s">
        <v>978</v>
      </c>
      <c r="F511" s="98" t="s">
        <v>121</v>
      </c>
      <c r="G511" s="98" t="s">
        <v>177</v>
      </c>
      <c r="H511" s="151">
        <v>2.5000000000000001E-2</v>
      </c>
      <c r="I511" s="145">
        <v>24.5</v>
      </c>
      <c r="J511" s="145">
        <v>0.61</v>
      </c>
    </row>
    <row r="512" spans="1:10" ht="13.15" customHeight="1">
      <c r="D512" s="105" t="s">
        <v>960</v>
      </c>
      <c r="E512" s="104"/>
      <c r="F512" s="103" t="s">
        <v>112</v>
      </c>
      <c r="G512" s="103" t="s">
        <v>113</v>
      </c>
      <c r="H512" s="150" t="s">
        <v>959</v>
      </c>
      <c r="I512" s="142" t="s">
        <v>958</v>
      </c>
      <c r="J512" s="141" t="s">
        <v>8</v>
      </c>
    </row>
    <row r="513" spans="1:10" ht="13.15" customHeight="1">
      <c r="D513" s="100">
        <v>88238</v>
      </c>
      <c r="E513" s="99" t="s">
        <v>977</v>
      </c>
      <c r="F513" s="98" t="s">
        <v>121</v>
      </c>
      <c r="G513" s="98" t="s">
        <v>147</v>
      </c>
      <c r="H513" s="151">
        <v>3.6700000000000003E-2</v>
      </c>
      <c r="I513" s="145">
        <v>13.77</v>
      </c>
      <c r="J513" s="145">
        <v>0.5</v>
      </c>
    </row>
    <row r="514" spans="1:10" ht="13.15" customHeight="1">
      <c r="D514" s="100">
        <v>88245</v>
      </c>
      <c r="E514" s="99" t="s">
        <v>976</v>
      </c>
      <c r="F514" s="98" t="s">
        <v>121</v>
      </c>
      <c r="G514" s="98" t="s">
        <v>147</v>
      </c>
      <c r="H514" s="151">
        <v>0.21439749999999982</v>
      </c>
      <c r="I514" s="145">
        <v>17.7</v>
      </c>
      <c r="J514" s="145">
        <v>3.79</v>
      </c>
    </row>
    <row r="515" spans="1:10" ht="24.75" customHeight="1">
      <c r="D515" s="100">
        <v>92791</v>
      </c>
      <c r="E515" s="99" t="s">
        <v>975</v>
      </c>
      <c r="F515" s="98" t="s">
        <v>121</v>
      </c>
      <c r="G515" s="98" t="s">
        <v>177</v>
      </c>
      <c r="H515" s="151">
        <v>1</v>
      </c>
      <c r="I515" s="145">
        <v>12.98</v>
      </c>
      <c r="J515" s="145">
        <v>12.98</v>
      </c>
    </row>
    <row r="516" spans="1:10" ht="13.15" customHeight="1">
      <c r="A516" s="93">
        <v>30</v>
      </c>
      <c r="B516" s="93">
        <v>92775</v>
      </c>
      <c r="C516" s="1">
        <f>J516</f>
        <v>18.12</v>
      </c>
      <c r="D516" s="97"/>
      <c r="E516" s="96"/>
      <c r="F516" s="96"/>
      <c r="G516" s="95"/>
      <c r="H516" s="149" t="s">
        <v>951</v>
      </c>
      <c r="I516" s="144"/>
      <c r="J516" s="140">
        <v>18.12</v>
      </c>
    </row>
    <row r="517" spans="1:10" ht="17.649999999999999" customHeight="1">
      <c r="D517" s="113" t="s">
        <v>2258</v>
      </c>
      <c r="E517" s="112"/>
      <c r="F517" s="112"/>
      <c r="G517" s="112"/>
      <c r="H517" s="148"/>
      <c r="I517" s="143"/>
      <c r="J517" s="144"/>
    </row>
    <row r="518" spans="1:10" ht="13.15" customHeight="1">
      <c r="D518" s="105" t="s">
        <v>960</v>
      </c>
      <c r="E518" s="104"/>
      <c r="F518" s="103" t="s">
        <v>112</v>
      </c>
      <c r="G518" s="103" t="s">
        <v>113</v>
      </c>
      <c r="H518" s="150" t="s">
        <v>959</v>
      </c>
      <c r="I518" s="142" t="s">
        <v>958</v>
      </c>
      <c r="J518" s="141" t="s">
        <v>8</v>
      </c>
    </row>
    <row r="519" spans="1:10" ht="13.15" customHeight="1">
      <c r="D519" s="110" t="s">
        <v>2257</v>
      </c>
      <c r="E519" s="99" t="s">
        <v>2256</v>
      </c>
      <c r="F519" s="98" t="s">
        <v>136</v>
      </c>
      <c r="G519" s="98" t="s">
        <v>993</v>
      </c>
      <c r="H519" s="151">
        <v>1.8460000000000001</v>
      </c>
      <c r="I519" s="145">
        <v>18.71</v>
      </c>
      <c r="J519" s="145">
        <v>34.53</v>
      </c>
    </row>
    <row r="520" spans="1:10" ht="13.15" customHeight="1">
      <c r="D520" s="110" t="s">
        <v>1260</v>
      </c>
      <c r="E520" s="99" t="s">
        <v>1259</v>
      </c>
      <c r="F520" s="98" t="s">
        <v>136</v>
      </c>
      <c r="G520" s="98" t="s">
        <v>993</v>
      </c>
      <c r="H520" s="151">
        <v>1.8460000000000001</v>
      </c>
      <c r="I520" s="145">
        <v>18.91</v>
      </c>
      <c r="J520" s="145">
        <v>34.9</v>
      </c>
    </row>
    <row r="521" spans="1:10" ht="13.15" customHeight="1">
      <c r="D521" s="110" t="s">
        <v>1178</v>
      </c>
      <c r="E521" s="99" t="s">
        <v>1177</v>
      </c>
      <c r="F521" s="98" t="s">
        <v>136</v>
      </c>
      <c r="G521" s="98" t="s">
        <v>993</v>
      </c>
      <c r="H521" s="151">
        <v>3.8114182300884951</v>
      </c>
      <c r="I521" s="145">
        <v>15.3</v>
      </c>
      <c r="J521" s="145">
        <v>58.31</v>
      </c>
    </row>
    <row r="522" spans="1:10" ht="19.149999999999999" customHeight="1">
      <c r="D522" s="110" t="s">
        <v>2255</v>
      </c>
      <c r="E522" s="107" t="s">
        <v>2254</v>
      </c>
      <c r="F522" s="98" t="s">
        <v>136</v>
      </c>
      <c r="G522" s="98" t="s">
        <v>1256</v>
      </c>
      <c r="H522" s="151">
        <v>0.67200000000000004</v>
      </c>
      <c r="I522" s="145">
        <v>1.73</v>
      </c>
      <c r="J522" s="145">
        <v>1.1599999999999999</v>
      </c>
    </row>
    <row r="523" spans="1:10" ht="19.149999999999999" customHeight="1">
      <c r="D523" s="110" t="s">
        <v>2253</v>
      </c>
      <c r="E523" s="107" t="s">
        <v>2252</v>
      </c>
      <c r="F523" s="98" t="s">
        <v>136</v>
      </c>
      <c r="G523" s="98" t="s">
        <v>1253</v>
      </c>
      <c r="H523" s="151">
        <v>1.1739999999999999</v>
      </c>
      <c r="I523" s="145">
        <v>0.44</v>
      </c>
      <c r="J523" s="145">
        <v>0.51</v>
      </c>
    </row>
    <row r="524" spans="1:10" ht="13.15" customHeight="1">
      <c r="A524" s="93">
        <v>31</v>
      </c>
      <c r="B524" s="93" t="s">
        <v>2251</v>
      </c>
      <c r="C524" s="1">
        <f>J524</f>
        <v>129.41</v>
      </c>
      <c r="D524" s="97"/>
      <c r="E524" s="96"/>
      <c r="F524" s="96"/>
      <c r="G524" s="95"/>
      <c r="H524" s="149" t="s">
        <v>951</v>
      </c>
      <c r="I524" s="144"/>
      <c r="J524" s="140">
        <v>129.41</v>
      </c>
    </row>
    <row r="525" spans="1:10" ht="19.149999999999999" customHeight="1">
      <c r="D525" s="109" t="s">
        <v>2250</v>
      </c>
      <c r="E525" s="108"/>
      <c r="F525" s="108"/>
      <c r="G525" s="108"/>
      <c r="H525" s="152"/>
      <c r="I525" s="146"/>
      <c r="J525" s="147"/>
    </row>
    <row r="526" spans="1:10" ht="13.15" customHeight="1">
      <c r="D526" s="105" t="s">
        <v>965</v>
      </c>
      <c r="E526" s="104"/>
      <c r="F526" s="103" t="s">
        <v>112</v>
      </c>
      <c r="G526" s="103" t="s">
        <v>113</v>
      </c>
      <c r="H526" s="150" t="s">
        <v>959</v>
      </c>
      <c r="I526" s="142" t="s">
        <v>958</v>
      </c>
      <c r="J526" s="141" t="s">
        <v>8</v>
      </c>
    </row>
    <row r="527" spans="1:10" ht="19.149999999999999" customHeight="1">
      <c r="D527" s="106">
        <v>370</v>
      </c>
      <c r="E527" s="107" t="s">
        <v>973</v>
      </c>
      <c r="F527" s="98" t="s">
        <v>121</v>
      </c>
      <c r="G527" s="98" t="s">
        <v>155</v>
      </c>
      <c r="H527" s="151">
        <v>0.69169999999999998</v>
      </c>
      <c r="I527" s="145">
        <v>57</v>
      </c>
      <c r="J527" s="145">
        <v>39.42</v>
      </c>
    </row>
    <row r="528" spans="1:10" ht="13.15" customHeight="1">
      <c r="D528" s="106">
        <v>1379</v>
      </c>
      <c r="E528" s="99" t="s">
        <v>972</v>
      </c>
      <c r="F528" s="98" t="s">
        <v>121</v>
      </c>
      <c r="G528" s="98" t="s">
        <v>177</v>
      </c>
      <c r="H528" s="151">
        <v>420.06189999999998</v>
      </c>
      <c r="I528" s="145">
        <v>0.69</v>
      </c>
      <c r="J528" s="145">
        <v>289.83999999999997</v>
      </c>
    </row>
    <row r="529" spans="1:10" ht="19.149999999999999" customHeight="1">
      <c r="D529" s="106">
        <v>4734</v>
      </c>
      <c r="E529" s="107" t="s">
        <v>2249</v>
      </c>
      <c r="F529" s="98" t="s">
        <v>121</v>
      </c>
      <c r="G529" s="98" t="s">
        <v>155</v>
      </c>
      <c r="H529" s="151">
        <v>0.59640000000000004</v>
      </c>
      <c r="I529" s="145">
        <v>135.94</v>
      </c>
      <c r="J529" s="145">
        <v>81.069999999999993</v>
      </c>
    </row>
    <row r="530" spans="1:10" ht="13.15" customHeight="1">
      <c r="D530" s="105" t="s">
        <v>960</v>
      </c>
      <c r="E530" s="104"/>
      <c r="F530" s="103" t="s">
        <v>112</v>
      </c>
      <c r="G530" s="103" t="s">
        <v>113</v>
      </c>
      <c r="H530" s="150" t="s">
        <v>959</v>
      </c>
      <c r="I530" s="142" t="s">
        <v>958</v>
      </c>
      <c r="J530" s="141" t="s">
        <v>8</v>
      </c>
    </row>
    <row r="531" spans="1:10" ht="13.15" customHeight="1">
      <c r="D531" s="100">
        <v>88316</v>
      </c>
      <c r="E531" s="99" t="s">
        <v>970</v>
      </c>
      <c r="F531" s="98" t="s">
        <v>121</v>
      </c>
      <c r="G531" s="98" t="s">
        <v>147</v>
      </c>
      <c r="H531" s="151">
        <v>1.8378535170413279</v>
      </c>
      <c r="I531" s="145">
        <v>13.88</v>
      </c>
      <c r="J531" s="145">
        <v>25.5</v>
      </c>
    </row>
    <row r="532" spans="1:10" ht="19.149999999999999" customHeight="1">
      <c r="D532" s="100">
        <v>88377</v>
      </c>
      <c r="E532" s="107" t="s">
        <v>969</v>
      </c>
      <c r="F532" s="98" t="s">
        <v>121</v>
      </c>
      <c r="G532" s="98" t="s">
        <v>147</v>
      </c>
      <c r="H532" s="151">
        <v>1</v>
      </c>
      <c r="I532" s="145">
        <v>17.64</v>
      </c>
      <c r="J532" s="145">
        <v>17.64</v>
      </c>
    </row>
    <row r="533" spans="1:10" ht="24.75" customHeight="1">
      <c r="D533" s="100">
        <v>88830</v>
      </c>
      <c r="E533" s="107" t="s">
        <v>2248</v>
      </c>
      <c r="F533" s="98" t="s">
        <v>121</v>
      </c>
      <c r="G533" s="98" t="s">
        <v>954</v>
      </c>
      <c r="H533" s="151">
        <v>0.80559999999999998</v>
      </c>
      <c r="I533" s="145">
        <v>1.72</v>
      </c>
      <c r="J533" s="145">
        <v>1.38</v>
      </c>
    </row>
    <row r="534" spans="1:10" ht="24.75" customHeight="1">
      <c r="D534" s="100">
        <v>88831</v>
      </c>
      <c r="E534" s="107" t="s">
        <v>2247</v>
      </c>
      <c r="F534" s="98" t="s">
        <v>121</v>
      </c>
      <c r="G534" s="98" t="s">
        <v>952</v>
      </c>
      <c r="H534" s="151">
        <v>0.75960000000000005</v>
      </c>
      <c r="I534" s="145">
        <v>0.42</v>
      </c>
      <c r="J534" s="145">
        <v>0.31</v>
      </c>
    </row>
    <row r="535" spans="1:10" ht="13.15" customHeight="1">
      <c r="A535" s="93">
        <v>32</v>
      </c>
      <c r="B535" s="93">
        <v>102477</v>
      </c>
      <c r="C535" s="1">
        <f>J535</f>
        <v>455.15999999999997</v>
      </c>
      <c r="D535" s="97"/>
      <c r="E535" s="96"/>
      <c r="F535" s="96"/>
      <c r="G535" s="95"/>
      <c r="H535" s="149" t="s">
        <v>951</v>
      </c>
      <c r="I535" s="144"/>
      <c r="J535" s="140">
        <v>455.15999999999997</v>
      </c>
    </row>
    <row r="536" spans="1:10" ht="17.649999999999999" customHeight="1">
      <c r="D536" s="113" t="s">
        <v>2246</v>
      </c>
      <c r="E536" s="112"/>
      <c r="F536" s="112"/>
      <c r="G536" s="112"/>
      <c r="H536" s="148"/>
      <c r="I536" s="143"/>
      <c r="J536" s="144"/>
    </row>
    <row r="537" spans="1:10" ht="13.15" customHeight="1">
      <c r="A537" s="93">
        <v>33</v>
      </c>
      <c r="B537" s="93" t="s">
        <v>185</v>
      </c>
      <c r="C537" s="1">
        <f>J537</f>
        <v>174.66</v>
      </c>
      <c r="D537" s="113"/>
      <c r="E537" s="94"/>
      <c r="H537" s="149" t="s">
        <v>951</v>
      </c>
      <c r="J537" s="140">
        <v>174.66</v>
      </c>
    </row>
    <row r="538" spans="1:10" ht="17.649999999999999" customHeight="1">
      <c r="D538" s="113" t="s">
        <v>2245</v>
      </c>
      <c r="E538" s="112"/>
      <c r="F538" s="112"/>
      <c r="G538" s="112"/>
      <c r="H538" s="148"/>
      <c r="I538" s="143"/>
      <c r="J538" s="144"/>
    </row>
    <row r="539" spans="1:10" ht="13.15" customHeight="1">
      <c r="D539" s="105" t="s">
        <v>1973</v>
      </c>
      <c r="E539" s="104"/>
      <c r="F539" s="103" t="s">
        <v>112</v>
      </c>
      <c r="G539" s="103" t="s">
        <v>113</v>
      </c>
      <c r="H539" s="150" t="s">
        <v>959</v>
      </c>
      <c r="I539" s="142" t="s">
        <v>958</v>
      </c>
      <c r="J539" s="141" t="s">
        <v>8</v>
      </c>
    </row>
    <row r="540" spans="1:10" ht="19.149999999999999" customHeight="1">
      <c r="D540" s="123">
        <v>37597</v>
      </c>
      <c r="E540" s="107" t="s">
        <v>2244</v>
      </c>
      <c r="F540" s="98" t="s">
        <v>121</v>
      </c>
      <c r="G540" s="98" t="s">
        <v>118</v>
      </c>
      <c r="H540" s="151">
        <v>4.57E-5</v>
      </c>
      <c r="I540" s="145">
        <v>533781.25</v>
      </c>
      <c r="J540" s="145">
        <v>24.39</v>
      </c>
    </row>
    <row r="541" spans="1:10" ht="13.15" customHeight="1">
      <c r="A541" s="93">
        <v>34</v>
      </c>
      <c r="B541" s="93">
        <v>89212</v>
      </c>
      <c r="C541" s="1">
        <f>J541</f>
        <v>24.39</v>
      </c>
      <c r="D541" s="97"/>
      <c r="E541" s="96"/>
      <c r="F541" s="96"/>
      <c r="G541" s="95"/>
      <c r="H541" s="149" t="s">
        <v>951</v>
      </c>
      <c r="I541" s="144"/>
      <c r="J541" s="140">
        <v>24.39</v>
      </c>
    </row>
    <row r="542" spans="1:10" ht="19.149999999999999" customHeight="1">
      <c r="D542" s="109" t="s">
        <v>2243</v>
      </c>
      <c r="E542" s="108"/>
      <c r="F542" s="108"/>
      <c r="G542" s="108"/>
      <c r="H542" s="152"/>
      <c r="I542" s="146"/>
      <c r="J542" s="147"/>
    </row>
    <row r="543" spans="1:10" ht="13.15" customHeight="1">
      <c r="D543" s="105" t="s">
        <v>960</v>
      </c>
      <c r="E543" s="104"/>
      <c r="F543" s="103" t="s">
        <v>112</v>
      </c>
      <c r="G543" s="103" t="s">
        <v>113</v>
      </c>
      <c r="H543" s="150" t="s">
        <v>959</v>
      </c>
      <c r="I543" s="142" t="s">
        <v>958</v>
      </c>
      <c r="J543" s="141" t="s">
        <v>8</v>
      </c>
    </row>
    <row r="544" spans="1:10" ht="13.15" customHeight="1">
      <c r="D544" s="100">
        <v>88309</v>
      </c>
      <c r="E544" s="99" t="s">
        <v>1080</v>
      </c>
      <c r="F544" s="98" t="s">
        <v>121</v>
      </c>
      <c r="G544" s="98" t="s">
        <v>147</v>
      </c>
      <c r="H544" s="151">
        <v>1.103</v>
      </c>
      <c r="I544" s="145">
        <v>17.79</v>
      </c>
      <c r="J544" s="145">
        <v>19.62</v>
      </c>
    </row>
    <row r="545" spans="1:10" ht="13.15" customHeight="1">
      <c r="D545" s="100">
        <v>88316</v>
      </c>
      <c r="E545" s="99" t="s">
        <v>970</v>
      </c>
      <c r="F545" s="98" t="s">
        <v>121</v>
      </c>
      <c r="G545" s="98" t="s">
        <v>147</v>
      </c>
      <c r="H545" s="151">
        <v>1.33</v>
      </c>
      <c r="I545" s="145">
        <v>13.88</v>
      </c>
      <c r="J545" s="145">
        <v>18.46</v>
      </c>
    </row>
    <row r="546" spans="1:10" ht="24.75" customHeight="1">
      <c r="D546" s="100">
        <v>92795</v>
      </c>
      <c r="E546" s="99" t="s">
        <v>2223</v>
      </c>
      <c r="F546" s="98" t="s">
        <v>121</v>
      </c>
      <c r="G546" s="98" t="s">
        <v>177</v>
      </c>
      <c r="H546" s="151">
        <v>2.1230000000000002</v>
      </c>
      <c r="I546" s="145">
        <v>11.03</v>
      </c>
      <c r="J546" s="145">
        <v>23.41</v>
      </c>
    </row>
    <row r="547" spans="1:10" ht="24.75" customHeight="1">
      <c r="D547" s="100">
        <v>94970</v>
      </c>
      <c r="E547" s="107" t="s">
        <v>2242</v>
      </c>
      <c r="F547" s="98" t="s">
        <v>121</v>
      </c>
      <c r="G547" s="98" t="s">
        <v>155</v>
      </c>
      <c r="H547" s="151">
        <v>8.5999999999999993E-2</v>
      </c>
      <c r="I547" s="145">
        <v>385.23</v>
      </c>
      <c r="J547" s="145">
        <v>33.119999999999997</v>
      </c>
    </row>
    <row r="548" spans="1:10" ht="13.15" customHeight="1">
      <c r="A548" s="93">
        <v>35</v>
      </c>
      <c r="B548" s="93">
        <v>101175</v>
      </c>
      <c r="C548" s="1">
        <f>J548</f>
        <v>94.609999999999985</v>
      </c>
      <c r="D548" s="97"/>
      <c r="E548" s="96"/>
      <c r="F548" s="96"/>
      <c r="G548" s="95"/>
      <c r="H548" s="149" t="s">
        <v>951</v>
      </c>
      <c r="I548" s="144"/>
      <c r="J548" s="140">
        <v>94.609999999999985</v>
      </c>
    </row>
    <row r="549" spans="1:10" ht="17.649999999999999" customHeight="1">
      <c r="D549" s="113" t="s">
        <v>2241</v>
      </c>
      <c r="E549" s="112"/>
      <c r="F549" s="112"/>
      <c r="G549" s="112"/>
      <c r="H549" s="148"/>
      <c r="I549" s="143"/>
      <c r="J549" s="144"/>
    </row>
    <row r="550" spans="1:10" ht="13.15" customHeight="1">
      <c r="D550" s="105" t="s">
        <v>960</v>
      </c>
      <c r="E550" s="104"/>
      <c r="F550" s="103" t="s">
        <v>112</v>
      </c>
      <c r="G550" s="103" t="s">
        <v>113</v>
      </c>
      <c r="H550" s="150" t="s">
        <v>959</v>
      </c>
      <c r="I550" s="142" t="s">
        <v>958</v>
      </c>
      <c r="J550" s="141" t="s">
        <v>8</v>
      </c>
    </row>
    <row r="551" spans="1:10" ht="13.15" customHeight="1">
      <c r="D551" s="110" t="s">
        <v>2240</v>
      </c>
      <c r="E551" s="99" t="s">
        <v>2239</v>
      </c>
      <c r="F551" s="98" t="s">
        <v>136</v>
      </c>
      <c r="G551" s="98" t="s">
        <v>993</v>
      </c>
      <c r="H551" s="151">
        <v>0.46149999999999991</v>
      </c>
      <c r="I551" s="145">
        <v>20.07</v>
      </c>
      <c r="J551" s="145">
        <v>9.26</v>
      </c>
    </row>
    <row r="552" spans="1:10" ht="13.15" customHeight="1">
      <c r="D552" s="110" t="s">
        <v>1178</v>
      </c>
      <c r="E552" s="99" t="s">
        <v>1177</v>
      </c>
      <c r="F552" s="98" t="s">
        <v>136</v>
      </c>
      <c r="G552" s="98" t="s">
        <v>993</v>
      </c>
      <c r="H552" s="151">
        <v>0.1</v>
      </c>
      <c r="I552" s="145">
        <v>15.3</v>
      </c>
      <c r="J552" s="145">
        <v>1.53</v>
      </c>
    </row>
    <row r="553" spans="1:10" ht="24.75" customHeight="1">
      <c r="D553" s="110" t="s">
        <v>2238</v>
      </c>
      <c r="E553" s="107" t="s">
        <v>2237</v>
      </c>
      <c r="F553" s="98" t="s">
        <v>136</v>
      </c>
      <c r="G553" s="98" t="s">
        <v>2236</v>
      </c>
      <c r="H553" s="151">
        <v>0.40200000000000002</v>
      </c>
      <c r="I553" s="145">
        <v>9.36</v>
      </c>
      <c r="J553" s="145">
        <v>3.76</v>
      </c>
    </row>
    <row r="554" spans="1:10" ht="13.15" customHeight="1">
      <c r="A554" s="93">
        <v>36</v>
      </c>
      <c r="B554" s="93" t="s">
        <v>193</v>
      </c>
      <c r="C554" s="1">
        <f>J554</f>
        <v>14.549999999999999</v>
      </c>
      <c r="D554" s="97"/>
      <c r="E554" s="96"/>
      <c r="F554" s="96"/>
      <c r="G554" s="95"/>
      <c r="H554" s="149" t="s">
        <v>951</v>
      </c>
      <c r="I554" s="144"/>
      <c r="J554" s="140">
        <v>14.549999999999999</v>
      </c>
    </row>
    <row r="555" spans="1:10" ht="17.649999999999999" customHeight="1">
      <c r="D555" s="113" t="s">
        <v>2235</v>
      </c>
      <c r="E555" s="112"/>
      <c r="F555" s="112"/>
      <c r="G555" s="112"/>
      <c r="H555" s="148"/>
      <c r="I555" s="143"/>
      <c r="J555" s="144"/>
    </row>
    <row r="556" spans="1:10" ht="13.15" customHeight="1">
      <c r="D556" s="105" t="s">
        <v>965</v>
      </c>
      <c r="E556" s="104"/>
      <c r="F556" s="103" t="s">
        <v>112</v>
      </c>
      <c r="G556" s="103" t="s">
        <v>113</v>
      </c>
      <c r="H556" s="150" t="s">
        <v>959</v>
      </c>
      <c r="I556" s="142" t="s">
        <v>958</v>
      </c>
      <c r="J556" s="141" t="s">
        <v>8</v>
      </c>
    </row>
    <row r="557" spans="1:10" ht="19.149999999999999" customHeight="1">
      <c r="D557" s="106">
        <v>511</v>
      </c>
      <c r="E557" s="107" t="s">
        <v>2234</v>
      </c>
      <c r="F557" s="98" t="s">
        <v>121</v>
      </c>
      <c r="G557" s="98" t="s">
        <v>1187</v>
      </c>
      <c r="H557" s="151">
        <v>0.185</v>
      </c>
      <c r="I557" s="145">
        <v>12.45</v>
      </c>
      <c r="J557" s="145">
        <v>2.2999999999999998</v>
      </c>
    </row>
    <row r="558" spans="1:10" ht="13.15" customHeight="1">
      <c r="D558" s="106">
        <v>4226</v>
      </c>
      <c r="E558" s="99" t="s">
        <v>2233</v>
      </c>
      <c r="F558" s="98" t="s">
        <v>121</v>
      </c>
      <c r="G558" s="98" t="s">
        <v>177</v>
      </c>
      <c r="H558" s="151">
        <v>7.7999999999999996E-3</v>
      </c>
      <c r="I558" s="145">
        <v>7.56</v>
      </c>
      <c r="J558" s="145">
        <v>0.05</v>
      </c>
    </row>
    <row r="559" spans="1:10" ht="19.149999999999999" customHeight="1">
      <c r="D559" s="106">
        <v>11621</v>
      </c>
      <c r="E559" s="107" t="s">
        <v>2232</v>
      </c>
      <c r="F559" s="98" t="s">
        <v>121</v>
      </c>
      <c r="G559" s="98" t="s">
        <v>122</v>
      </c>
      <c r="H559" s="151">
        <v>0.33800000000000002</v>
      </c>
      <c r="I559" s="145">
        <v>50.811996504369539</v>
      </c>
      <c r="J559" s="145">
        <v>17.170000000000002</v>
      </c>
    </row>
    <row r="560" spans="1:10" ht="13.15" customHeight="1">
      <c r="D560" s="105" t="s">
        <v>960</v>
      </c>
      <c r="E560" s="104"/>
      <c r="F560" s="103" t="s">
        <v>112</v>
      </c>
      <c r="G560" s="103" t="s">
        <v>113</v>
      </c>
      <c r="H560" s="150" t="s">
        <v>959</v>
      </c>
      <c r="I560" s="142" t="s">
        <v>958</v>
      </c>
      <c r="J560" s="141" t="s">
        <v>8</v>
      </c>
    </row>
    <row r="561" spans="1:10" ht="13.15" customHeight="1">
      <c r="D561" s="100">
        <v>88270</v>
      </c>
      <c r="E561" s="99" t="s">
        <v>2231</v>
      </c>
      <c r="F561" s="98" t="s">
        <v>121</v>
      </c>
      <c r="G561" s="98" t="s">
        <v>147</v>
      </c>
      <c r="H561" s="151">
        <v>2.7E-2</v>
      </c>
      <c r="I561" s="145">
        <v>17.79</v>
      </c>
      <c r="J561" s="145">
        <v>0.48</v>
      </c>
    </row>
    <row r="562" spans="1:10" ht="13.15" customHeight="1">
      <c r="D562" s="100">
        <v>88316</v>
      </c>
      <c r="E562" s="99" t="s">
        <v>970</v>
      </c>
      <c r="F562" s="98" t="s">
        <v>121</v>
      </c>
      <c r="G562" s="98" t="s">
        <v>147</v>
      </c>
      <c r="H562" s="151">
        <v>5.0000000000000001E-3</v>
      </c>
      <c r="I562" s="145">
        <v>13.88</v>
      </c>
      <c r="J562" s="145">
        <v>0.06</v>
      </c>
    </row>
    <row r="563" spans="1:10" ht="13.15" customHeight="1">
      <c r="A563" s="93">
        <v>37</v>
      </c>
      <c r="B563" s="93">
        <v>98576</v>
      </c>
      <c r="C563" s="1">
        <f>J563</f>
        <v>20.060000000000002</v>
      </c>
      <c r="D563" s="97"/>
      <c r="E563" s="96"/>
      <c r="F563" s="96"/>
      <c r="G563" s="95"/>
      <c r="H563" s="149" t="s">
        <v>951</v>
      </c>
      <c r="I563" s="144"/>
      <c r="J563" s="140">
        <v>20.060000000000002</v>
      </c>
    </row>
    <row r="564" spans="1:10" ht="19.149999999999999" customHeight="1">
      <c r="D564" s="109" t="s">
        <v>2230</v>
      </c>
      <c r="E564" s="108"/>
      <c r="F564" s="108"/>
      <c r="G564" s="108"/>
      <c r="H564" s="152"/>
      <c r="I564" s="146"/>
      <c r="J564" s="147"/>
    </row>
    <row r="565" spans="1:10" ht="13.15" customHeight="1">
      <c r="D565" s="105" t="s">
        <v>965</v>
      </c>
      <c r="E565" s="104"/>
      <c r="F565" s="103" t="s">
        <v>112</v>
      </c>
      <c r="G565" s="103" t="s">
        <v>113</v>
      </c>
      <c r="H565" s="150" t="s">
        <v>959</v>
      </c>
      <c r="I565" s="142" t="s">
        <v>958</v>
      </c>
      <c r="J565" s="141" t="s">
        <v>8</v>
      </c>
    </row>
    <row r="566" spans="1:10" ht="24.75" customHeight="1">
      <c r="D566" s="106">
        <v>39017</v>
      </c>
      <c r="E566" s="99" t="s">
        <v>979</v>
      </c>
      <c r="F566" s="98" t="s">
        <v>121</v>
      </c>
      <c r="G566" s="98" t="s">
        <v>118</v>
      </c>
      <c r="H566" s="151">
        <v>1.19</v>
      </c>
      <c r="I566" s="145">
        <v>0.21</v>
      </c>
      <c r="J566" s="145">
        <v>0.24</v>
      </c>
    </row>
    <row r="567" spans="1:10" ht="19.149999999999999" customHeight="1">
      <c r="D567" s="106">
        <v>43132</v>
      </c>
      <c r="E567" s="107" t="s">
        <v>978</v>
      </c>
      <c r="F567" s="98" t="s">
        <v>121</v>
      </c>
      <c r="G567" s="98" t="s">
        <v>177</v>
      </c>
      <c r="H567" s="151">
        <v>2.5000000000000001E-2</v>
      </c>
      <c r="I567" s="145">
        <v>24.5</v>
      </c>
      <c r="J567" s="145">
        <v>0.61</v>
      </c>
    </row>
    <row r="568" spans="1:10" ht="13.15" customHeight="1">
      <c r="D568" s="105" t="s">
        <v>960</v>
      </c>
      <c r="E568" s="104"/>
      <c r="F568" s="103" t="s">
        <v>112</v>
      </c>
      <c r="G568" s="103" t="s">
        <v>113</v>
      </c>
      <c r="H568" s="150" t="s">
        <v>959</v>
      </c>
      <c r="I568" s="142" t="s">
        <v>958</v>
      </c>
      <c r="J568" s="141" t="s">
        <v>8</v>
      </c>
    </row>
    <row r="569" spans="1:10" ht="13.15" customHeight="1">
      <c r="D569" s="100">
        <v>88238</v>
      </c>
      <c r="E569" s="99" t="s">
        <v>977</v>
      </c>
      <c r="F569" s="98" t="s">
        <v>121</v>
      </c>
      <c r="G569" s="98" t="s">
        <v>147</v>
      </c>
      <c r="H569" s="151">
        <v>1.7051999999999998E-2</v>
      </c>
      <c r="I569" s="145">
        <v>13.77</v>
      </c>
      <c r="J569" s="145">
        <v>0.23</v>
      </c>
    </row>
    <row r="570" spans="1:10" ht="13.15" customHeight="1">
      <c r="D570" s="100">
        <v>88245</v>
      </c>
      <c r="E570" s="99" t="s">
        <v>976</v>
      </c>
      <c r="F570" s="98" t="s">
        <v>121</v>
      </c>
      <c r="G570" s="98" t="s">
        <v>147</v>
      </c>
      <c r="H570" s="151">
        <v>0.01</v>
      </c>
      <c r="I570" s="145">
        <v>17.7</v>
      </c>
      <c r="J570" s="145">
        <v>0.17</v>
      </c>
    </row>
    <row r="571" spans="1:10" ht="24.75" customHeight="1">
      <c r="D571" s="100">
        <v>92791</v>
      </c>
      <c r="E571" s="99" t="s">
        <v>975</v>
      </c>
      <c r="F571" s="98" t="s">
        <v>121</v>
      </c>
      <c r="G571" s="98" t="s">
        <v>177</v>
      </c>
      <c r="H571" s="151">
        <v>1</v>
      </c>
      <c r="I571" s="145">
        <v>12.98</v>
      </c>
      <c r="J571" s="145">
        <v>12.98</v>
      </c>
    </row>
    <row r="572" spans="1:10" ht="13.15" customHeight="1">
      <c r="A572" s="93">
        <v>38</v>
      </c>
      <c r="B572" s="93">
        <v>92759</v>
      </c>
      <c r="C572" s="1">
        <f>J572</f>
        <v>14.23</v>
      </c>
      <c r="D572" s="97"/>
      <c r="E572" s="96"/>
      <c r="F572" s="96"/>
      <c r="G572" s="95"/>
      <c r="H572" s="149" t="s">
        <v>951</v>
      </c>
      <c r="I572" s="144"/>
      <c r="J572" s="140">
        <v>14.23</v>
      </c>
    </row>
    <row r="573" spans="1:10" ht="19.149999999999999" customHeight="1">
      <c r="D573" s="109" t="s">
        <v>2229</v>
      </c>
      <c r="E573" s="108"/>
      <c r="F573" s="108"/>
      <c r="G573" s="108"/>
      <c r="H573" s="152"/>
      <c r="I573" s="146"/>
      <c r="J573" s="147"/>
    </row>
    <row r="574" spans="1:10" ht="13.15" customHeight="1">
      <c r="D574" s="105" t="s">
        <v>965</v>
      </c>
      <c r="E574" s="104"/>
      <c r="F574" s="103" t="s">
        <v>112</v>
      </c>
      <c r="G574" s="103" t="s">
        <v>113</v>
      </c>
      <c r="H574" s="150" t="s">
        <v>959</v>
      </c>
      <c r="I574" s="142" t="s">
        <v>958</v>
      </c>
      <c r="J574" s="141" t="s">
        <v>8</v>
      </c>
    </row>
    <row r="575" spans="1:10" ht="24.75" customHeight="1">
      <c r="D575" s="106">
        <v>39017</v>
      </c>
      <c r="E575" s="99" t="s">
        <v>979</v>
      </c>
      <c r="F575" s="98" t="s">
        <v>121</v>
      </c>
      <c r="G575" s="98" t="s">
        <v>118</v>
      </c>
      <c r="H575" s="151">
        <v>0.97</v>
      </c>
      <c r="I575" s="145">
        <v>0.21</v>
      </c>
      <c r="J575" s="145">
        <v>0.2</v>
      </c>
    </row>
    <row r="576" spans="1:10" ht="19.149999999999999" customHeight="1">
      <c r="D576" s="106">
        <v>43132</v>
      </c>
      <c r="E576" s="107" t="s">
        <v>978</v>
      </c>
      <c r="F576" s="98" t="s">
        <v>121</v>
      </c>
      <c r="G576" s="98" t="s">
        <v>177</v>
      </c>
      <c r="H576" s="151">
        <v>2.5000000000000001E-2</v>
      </c>
      <c r="I576" s="145">
        <v>24.5</v>
      </c>
      <c r="J576" s="145">
        <v>0.61</v>
      </c>
    </row>
    <row r="577" spans="1:10" ht="13.15" customHeight="1">
      <c r="D577" s="105" t="s">
        <v>960</v>
      </c>
      <c r="E577" s="104"/>
      <c r="F577" s="103" t="s">
        <v>112</v>
      </c>
      <c r="G577" s="103" t="s">
        <v>113</v>
      </c>
      <c r="H577" s="150" t="s">
        <v>959</v>
      </c>
      <c r="I577" s="142" t="s">
        <v>958</v>
      </c>
      <c r="J577" s="141" t="s">
        <v>8</v>
      </c>
    </row>
    <row r="578" spans="1:10" ht="13.15" customHeight="1">
      <c r="D578" s="100">
        <v>88238</v>
      </c>
      <c r="E578" s="99" t="s">
        <v>977</v>
      </c>
      <c r="F578" s="98" t="s">
        <v>121</v>
      </c>
      <c r="G578" s="98" t="s">
        <v>147</v>
      </c>
      <c r="H578" s="151">
        <v>2.8000000000000001E-2</v>
      </c>
      <c r="I578" s="145">
        <v>13.77</v>
      </c>
      <c r="J578" s="145">
        <v>0.38</v>
      </c>
    </row>
    <row r="579" spans="1:10" ht="13.15" customHeight="1">
      <c r="D579" s="100">
        <v>88245</v>
      </c>
      <c r="E579" s="99" t="s">
        <v>976</v>
      </c>
      <c r="F579" s="98" t="s">
        <v>121</v>
      </c>
      <c r="G579" s="98" t="s">
        <v>147</v>
      </c>
      <c r="H579" s="151">
        <v>0.12091819902617168</v>
      </c>
      <c r="I579" s="145">
        <v>17.7</v>
      </c>
      <c r="J579" s="145">
        <v>2.14</v>
      </c>
    </row>
    <row r="580" spans="1:10" ht="24.75" customHeight="1">
      <c r="D580" s="100">
        <v>92792</v>
      </c>
      <c r="E580" s="99" t="s">
        <v>981</v>
      </c>
      <c r="F580" s="98" t="s">
        <v>121</v>
      </c>
      <c r="G580" s="98" t="s">
        <v>177</v>
      </c>
      <c r="H580" s="151">
        <v>1</v>
      </c>
      <c r="I580" s="145">
        <v>13.61</v>
      </c>
      <c r="J580" s="145">
        <v>13.61</v>
      </c>
    </row>
    <row r="581" spans="1:10" ht="13.15" customHeight="1">
      <c r="A581" s="93">
        <v>39</v>
      </c>
      <c r="B581" s="93">
        <v>92776</v>
      </c>
      <c r="C581" s="1">
        <f>J581</f>
        <v>16.939999999999998</v>
      </c>
      <c r="D581" s="97"/>
      <c r="E581" s="96"/>
      <c r="F581" s="96"/>
      <c r="G581" s="95"/>
      <c r="H581" s="149" t="s">
        <v>951</v>
      </c>
      <c r="I581" s="144"/>
      <c r="J581" s="140">
        <v>16.939999999999998</v>
      </c>
    </row>
    <row r="582" spans="1:10" ht="19.149999999999999" customHeight="1">
      <c r="D582" s="109" t="s">
        <v>2228</v>
      </c>
      <c r="E582" s="108"/>
      <c r="F582" s="108"/>
      <c r="G582" s="108"/>
      <c r="H582" s="152"/>
      <c r="I582" s="146"/>
      <c r="J582" s="147"/>
    </row>
    <row r="583" spans="1:10" ht="13.15" customHeight="1">
      <c r="D583" s="105" t="s">
        <v>965</v>
      </c>
      <c r="E583" s="104"/>
      <c r="F583" s="103" t="s">
        <v>112</v>
      </c>
      <c r="G583" s="103" t="s">
        <v>113</v>
      </c>
      <c r="H583" s="150" t="s">
        <v>959</v>
      </c>
      <c r="I583" s="142" t="s">
        <v>958</v>
      </c>
      <c r="J583" s="141" t="s">
        <v>8</v>
      </c>
    </row>
    <row r="584" spans="1:10" ht="24.75" customHeight="1">
      <c r="D584" s="106">
        <v>39017</v>
      </c>
      <c r="E584" s="99" t="s">
        <v>979</v>
      </c>
      <c r="F584" s="98" t="s">
        <v>121</v>
      </c>
      <c r="G584" s="98" t="s">
        <v>118</v>
      </c>
      <c r="H584" s="151">
        <v>0.74299999999999999</v>
      </c>
      <c r="I584" s="145">
        <v>0.21</v>
      </c>
      <c r="J584" s="145">
        <v>0.15</v>
      </c>
    </row>
    <row r="585" spans="1:10" ht="19.149999999999999" customHeight="1">
      <c r="D585" s="106">
        <v>43132</v>
      </c>
      <c r="E585" s="107" t="s">
        <v>978</v>
      </c>
      <c r="F585" s="98" t="s">
        <v>121</v>
      </c>
      <c r="G585" s="98" t="s">
        <v>177</v>
      </c>
      <c r="H585" s="151">
        <v>2.5000000000000001E-2</v>
      </c>
      <c r="I585" s="145">
        <v>24.5</v>
      </c>
      <c r="J585" s="145">
        <v>0.61</v>
      </c>
    </row>
    <row r="586" spans="1:10" ht="13.15" customHeight="1">
      <c r="D586" s="105" t="s">
        <v>960</v>
      </c>
      <c r="E586" s="104"/>
      <c r="F586" s="103" t="s">
        <v>112</v>
      </c>
      <c r="G586" s="103" t="s">
        <v>113</v>
      </c>
      <c r="H586" s="150" t="s">
        <v>959</v>
      </c>
      <c r="I586" s="142" t="s">
        <v>958</v>
      </c>
      <c r="J586" s="141" t="s">
        <v>8</v>
      </c>
    </row>
    <row r="587" spans="1:10" ht="13.15" customHeight="1">
      <c r="D587" s="100">
        <v>88238</v>
      </c>
      <c r="E587" s="99" t="s">
        <v>977</v>
      </c>
      <c r="F587" s="98" t="s">
        <v>121</v>
      </c>
      <c r="G587" s="98" t="s">
        <v>147</v>
      </c>
      <c r="H587" s="151">
        <v>2.0899999999999998E-2</v>
      </c>
      <c r="I587" s="145">
        <v>13.77</v>
      </c>
      <c r="J587" s="145">
        <v>0.28000000000000003</v>
      </c>
    </row>
    <row r="588" spans="1:10" ht="13.15" customHeight="1">
      <c r="D588" s="100">
        <v>88245</v>
      </c>
      <c r="E588" s="99" t="s">
        <v>976</v>
      </c>
      <c r="F588" s="98" t="s">
        <v>121</v>
      </c>
      <c r="G588" s="98" t="s">
        <v>147</v>
      </c>
      <c r="H588" s="151">
        <v>0.1278</v>
      </c>
      <c r="I588" s="145">
        <v>17.7</v>
      </c>
      <c r="J588" s="145">
        <v>2.2599999999999998</v>
      </c>
    </row>
    <row r="589" spans="1:10" ht="24.75" customHeight="1">
      <c r="D589" s="100">
        <v>92793</v>
      </c>
      <c r="E589" s="99" t="s">
        <v>2227</v>
      </c>
      <c r="F589" s="98" t="s">
        <v>121</v>
      </c>
      <c r="G589" s="98" t="s">
        <v>177</v>
      </c>
      <c r="H589" s="151">
        <v>1</v>
      </c>
      <c r="I589" s="145">
        <v>10.307040579710147</v>
      </c>
      <c r="J589" s="145">
        <v>10.3</v>
      </c>
    </row>
    <row r="590" spans="1:10" ht="13.15" customHeight="1">
      <c r="A590" s="93">
        <v>40</v>
      </c>
      <c r="B590" s="93">
        <v>92777</v>
      </c>
      <c r="C590" s="1">
        <f>J590</f>
        <v>13.600000000000001</v>
      </c>
      <c r="D590" s="97"/>
      <c r="E590" s="96"/>
      <c r="F590" s="96"/>
      <c r="G590" s="95"/>
      <c r="H590" s="149" t="s">
        <v>951</v>
      </c>
      <c r="I590" s="144"/>
      <c r="J590" s="140">
        <v>13.600000000000001</v>
      </c>
    </row>
    <row r="591" spans="1:10" ht="19.149999999999999" customHeight="1">
      <c r="D591" s="109" t="s">
        <v>2226</v>
      </c>
      <c r="E591" s="108"/>
      <c r="F591" s="108"/>
      <c r="G591" s="108"/>
      <c r="H591" s="152"/>
      <c r="I591" s="146"/>
      <c r="J591" s="147"/>
    </row>
    <row r="592" spans="1:10" ht="13.15" customHeight="1">
      <c r="D592" s="105" t="s">
        <v>965</v>
      </c>
      <c r="E592" s="104"/>
      <c r="F592" s="103" t="s">
        <v>112</v>
      </c>
      <c r="G592" s="103" t="s">
        <v>113</v>
      </c>
      <c r="H592" s="150" t="s">
        <v>959</v>
      </c>
      <c r="I592" s="142" t="s">
        <v>958</v>
      </c>
      <c r="J592" s="141" t="s">
        <v>8</v>
      </c>
    </row>
    <row r="593" spans="1:10" ht="24.75" customHeight="1">
      <c r="D593" s="106">
        <v>39017</v>
      </c>
      <c r="E593" s="99" t="s">
        <v>979</v>
      </c>
      <c r="F593" s="98" t="s">
        <v>121</v>
      </c>
      <c r="G593" s="98" t="s">
        <v>118</v>
      </c>
      <c r="H593" s="151">
        <v>0.54300000000000004</v>
      </c>
      <c r="I593" s="145">
        <v>0.21</v>
      </c>
      <c r="J593" s="145">
        <v>0.11</v>
      </c>
    </row>
    <row r="594" spans="1:10" ht="19.149999999999999" customHeight="1">
      <c r="D594" s="106">
        <v>43132</v>
      </c>
      <c r="E594" s="107" t="s">
        <v>978</v>
      </c>
      <c r="F594" s="98" t="s">
        <v>121</v>
      </c>
      <c r="G594" s="98" t="s">
        <v>177</v>
      </c>
      <c r="H594" s="151">
        <v>2.5000000000000001E-2</v>
      </c>
      <c r="I594" s="145">
        <v>24.5</v>
      </c>
      <c r="J594" s="145">
        <v>0.61</v>
      </c>
    </row>
    <row r="595" spans="1:10" ht="13.15" customHeight="1">
      <c r="D595" s="105" t="s">
        <v>960</v>
      </c>
      <c r="E595" s="104"/>
      <c r="F595" s="103" t="s">
        <v>112</v>
      </c>
      <c r="G595" s="103" t="s">
        <v>113</v>
      </c>
      <c r="H595" s="150" t="s">
        <v>959</v>
      </c>
      <c r="I595" s="142" t="s">
        <v>958</v>
      </c>
      <c r="J595" s="141" t="s">
        <v>8</v>
      </c>
    </row>
    <row r="596" spans="1:10" ht="13.15" customHeight="1">
      <c r="D596" s="100">
        <v>88238</v>
      </c>
      <c r="E596" s="99" t="s">
        <v>977</v>
      </c>
      <c r="F596" s="98" t="s">
        <v>121</v>
      </c>
      <c r="G596" s="98" t="s">
        <v>147</v>
      </c>
      <c r="H596" s="151">
        <v>1.5599999999999999E-2</v>
      </c>
      <c r="I596" s="145">
        <v>13.77</v>
      </c>
      <c r="J596" s="145">
        <v>0.21</v>
      </c>
    </row>
    <row r="597" spans="1:10" ht="13.15" customHeight="1">
      <c r="D597" s="100">
        <v>88245</v>
      </c>
      <c r="E597" s="99" t="s">
        <v>976</v>
      </c>
      <c r="F597" s="98" t="s">
        <v>121</v>
      </c>
      <c r="G597" s="98" t="s">
        <v>147</v>
      </c>
      <c r="H597" s="151">
        <v>9.5600000000000004E-2</v>
      </c>
      <c r="I597" s="145">
        <v>17.7</v>
      </c>
      <c r="J597" s="145">
        <v>1.69</v>
      </c>
    </row>
    <row r="598" spans="1:10" ht="24.75" customHeight="1">
      <c r="D598" s="100">
        <v>92794</v>
      </c>
      <c r="E598" s="99" t="s">
        <v>2225</v>
      </c>
      <c r="F598" s="98" t="s">
        <v>121</v>
      </c>
      <c r="G598" s="98" t="s">
        <v>177</v>
      </c>
      <c r="H598" s="151">
        <v>1</v>
      </c>
      <c r="I598" s="145">
        <v>10.425837081435304</v>
      </c>
      <c r="J598" s="145">
        <v>10.42</v>
      </c>
    </row>
    <row r="599" spans="1:10" ht="13.15" customHeight="1">
      <c r="A599" s="93">
        <v>41</v>
      </c>
      <c r="B599" s="93">
        <v>92778</v>
      </c>
      <c r="C599" s="1">
        <f>J599</f>
        <v>13.04</v>
      </c>
      <c r="D599" s="97"/>
      <c r="E599" s="96"/>
      <c r="F599" s="96"/>
      <c r="G599" s="95"/>
      <c r="H599" s="149" t="s">
        <v>951</v>
      </c>
      <c r="I599" s="144"/>
      <c r="J599" s="140">
        <v>13.04</v>
      </c>
    </row>
    <row r="600" spans="1:10" ht="19.149999999999999" customHeight="1">
      <c r="D600" s="109" t="s">
        <v>2224</v>
      </c>
      <c r="E600" s="108"/>
      <c r="F600" s="108"/>
      <c r="G600" s="108"/>
      <c r="H600" s="152"/>
      <c r="I600" s="146"/>
      <c r="J600" s="147"/>
    </row>
    <row r="601" spans="1:10" ht="13.15" customHeight="1">
      <c r="D601" s="105" t="s">
        <v>965</v>
      </c>
      <c r="E601" s="104"/>
      <c r="F601" s="103" t="s">
        <v>112</v>
      </c>
      <c r="G601" s="103" t="s">
        <v>113</v>
      </c>
      <c r="H601" s="150" t="s">
        <v>959</v>
      </c>
      <c r="I601" s="142" t="s">
        <v>958</v>
      </c>
      <c r="J601" s="141" t="s">
        <v>8</v>
      </c>
    </row>
    <row r="602" spans="1:10" ht="24.75" customHeight="1">
      <c r="D602" s="106">
        <v>39017</v>
      </c>
      <c r="E602" s="99" t="s">
        <v>979</v>
      </c>
      <c r="F602" s="98" t="s">
        <v>121</v>
      </c>
      <c r="G602" s="98" t="s">
        <v>118</v>
      </c>
      <c r="H602" s="151">
        <v>0.36699999999999999</v>
      </c>
      <c r="I602" s="145">
        <v>0.21</v>
      </c>
      <c r="J602" s="145">
        <v>7.0000000000000007E-2</v>
      </c>
    </row>
    <row r="603" spans="1:10" ht="19.149999999999999" customHeight="1">
      <c r="D603" s="106">
        <v>43132</v>
      </c>
      <c r="E603" s="107" t="s">
        <v>978</v>
      </c>
      <c r="F603" s="98" t="s">
        <v>121</v>
      </c>
      <c r="G603" s="98" t="s">
        <v>177</v>
      </c>
      <c r="H603" s="151">
        <v>2.5000000000000001E-2</v>
      </c>
      <c r="I603" s="145">
        <v>24.5</v>
      </c>
      <c r="J603" s="145">
        <v>0.61</v>
      </c>
    </row>
    <row r="604" spans="1:10" ht="13.15" customHeight="1">
      <c r="D604" s="105" t="s">
        <v>960</v>
      </c>
      <c r="E604" s="104"/>
      <c r="F604" s="103" t="s">
        <v>112</v>
      </c>
      <c r="G604" s="103" t="s">
        <v>113</v>
      </c>
      <c r="H604" s="150" t="s">
        <v>959</v>
      </c>
      <c r="I604" s="142" t="s">
        <v>958</v>
      </c>
      <c r="J604" s="141" t="s">
        <v>8</v>
      </c>
    </row>
    <row r="605" spans="1:10" ht="13.15" customHeight="1">
      <c r="D605" s="100">
        <v>88238</v>
      </c>
      <c r="E605" s="99" t="s">
        <v>977</v>
      </c>
      <c r="F605" s="98" t="s">
        <v>121</v>
      </c>
      <c r="G605" s="98" t="s">
        <v>147</v>
      </c>
      <c r="H605" s="151">
        <v>1.14E-2</v>
      </c>
      <c r="I605" s="145">
        <v>13.77</v>
      </c>
      <c r="J605" s="145">
        <v>0.15</v>
      </c>
    </row>
    <row r="606" spans="1:10" ht="13.15" customHeight="1">
      <c r="D606" s="100">
        <v>88245</v>
      </c>
      <c r="E606" s="99" t="s">
        <v>976</v>
      </c>
      <c r="F606" s="98" t="s">
        <v>121</v>
      </c>
      <c r="G606" s="98" t="s">
        <v>147</v>
      </c>
      <c r="H606" s="151">
        <v>5.5093188811188805E-2</v>
      </c>
      <c r="I606" s="145">
        <v>17.7</v>
      </c>
      <c r="J606" s="145">
        <v>0.97</v>
      </c>
    </row>
    <row r="607" spans="1:10" ht="24.75" customHeight="1">
      <c r="D607" s="100">
        <v>92795</v>
      </c>
      <c r="E607" s="99" t="s">
        <v>2223</v>
      </c>
      <c r="F607" s="98" t="s">
        <v>121</v>
      </c>
      <c r="G607" s="98" t="s">
        <v>177</v>
      </c>
      <c r="H607" s="151">
        <v>1</v>
      </c>
      <c r="I607" s="145">
        <v>11.03</v>
      </c>
      <c r="J607" s="145">
        <v>11.03</v>
      </c>
    </row>
    <row r="608" spans="1:10" ht="13.15" customHeight="1">
      <c r="A608" s="93">
        <v>42</v>
      </c>
      <c r="B608" s="93">
        <v>92779</v>
      </c>
      <c r="C608" s="1">
        <f>J608</f>
        <v>12.829999999999998</v>
      </c>
      <c r="D608" s="97"/>
      <c r="E608" s="96"/>
      <c r="F608" s="96"/>
      <c r="G608" s="95"/>
      <c r="H608" s="149" t="s">
        <v>951</v>
      </c>
      <c r="I608" s="144"/>
      <c r="J608" s="140">
        <v>12.829999999999998</v>
      </c>
    </row>
    <row r="609" spans="1:10" ht="19.149999999999999" customHeight="1">
      <c r="D609" s="109" t="s">
        <v>2222</v>
      </c>
      <c r="E609" s="108"/>
      <c r="F609" s="108"/>
      <c r="G609" s="108"/>
      <c r="H609" s="152"/>
      <c r="I609" s="146"/>
      <c r="J609" s="147"/>
    </row>
    <row r="610" spans="1:10" ht="13.15" customHeight="1">
      <c r="D610" s="105" t="s">
        <v>965</v>
      </c>
      <c r="E610" s="104"/>
      <c r="F610" s="103" t="s">
        <v>112</v>
      </c>
      <c r="G610" s="103" t="s">
        <v>113</v>
      </c>
      <c r="H610" s="150" t="s">
        <v>959</v>
      </c>
      <c r="I610" s="142" t="s">
        <v>958</v>
      </c>
      <c r="J610" s="141" t="s">
        <v>8</v>
      </c>
    </row>
    <row r="611" spans="1:10" ht="24.75" customHeight="1">
      <c r="D611" s="106">
        <v>39017</v>
      </c>
      <c r="E611" s="99" t="s">
        <v>979</v>
      </c>
      <c r="F611" s="98" t="s">
        <v>121</v>
      </c>
      <c r="G611" s="98" t="s">
        <v>118</v>
      </c>
      <c r="H611" s="151">
        <v>0.21199999999999999</v>
      </c>
      <c r="I611" s="145">
        <v>0.21</v>
      </c>
      <c r="J611" s="145">
        <v>0.04</v>
      </c>
    </row>
    <row r="612" spans="1:10" ht="19.149999999999999" customHeight="1">
      <c r="D612" s="106">
        <v>43132</v>
      </c>
      <c r="E612" s="107" t="s">
        <v>978</v>
      </c>
      <c r="F612" s="98" t="s">
        <v>121</v>
      </c>
      <c r="G612" s="98" t="s">
        <v>177</v>
      </c>
      <c r="H612" s="151">
        <v>2.5000000000000001E-2</v>
      </c>
      <c r="I612" s="145">
        <v>24.5</v>
      </c>
      <c r="J612" s="145">
        <v>0.61</v>
      </c>
    </row>
    <row r="613" spans="1:10" ht="13.15" customHeight="1">
      <c r="D613" s="105" t="s">
        <v>960</v>
      </c>
      <c r="E613" s="104"/>
      <c r="F613" s="103" t="s">
        <v>112</v>
      </c>
      <c r="G613" s="103" t="s">
        <v>113</v>
      </c>
      <c r="H613" s="150" t="s">
        <v>959</v>
      </c>
      <c r="I613" s="142" t="s">
        <v>958</v>
      </c>
      <c r="J613" s="141" t="s">
        <v>8</v>
      </c>
    </row>
    <row r="614" spans="1:10" ht="13.15" customHeight="1">
      <c r="D614" s="100">
        <v>88238</v>
      </c>
      <c r="E614" s="99" t="s">
        <v>977</v>
      </c>
      <c r="F614" s="98" t="s">
        <v>121</v>
      </c>
      <c r="G614" s="98" t="s">
        <v>147</v>
      </c>
      <c r="H614" s="151">
        <v>7.7000000000000002E-3</v>
      </c>
      <c r="I614" s="145">
        <v>13.77</v>
      </c>
      <c r="J614" s="145">
        <v>0.1</v>
      </c>
    </row>
    <row r="615" spans="1:10" ht="13.15" customHeight="1">
      <c r="D615" s="100">
        <v>88245</v>
      </c>
      <c r="E615" s="99" t="s">
        <v>976</v>
      </c>
      <c r="F615" s="98" t="s">
        <v>121</v>
      </c>
      <c r="G615" s="98" t="s">
        <v>147</v>
      </c>
      <c r="H615" s="151">
        <v>4.7300000000000002E-2</v>
      </c>
      <c r="I615" s="145">
        <v>17.7</v>
      </c>
      <c r="J615" s="145">
        <v>0.83</v>
      </c>
    </row>
    <row r="616" spans="1:10" ht="24.75" customHeight="1">
      <c r="D616" s="100">
        <v>92796</v>
      </c>
      <c r="E616" s="99" t="s">
        <v>2221</v>
      </c>
      <c r="F616" s="98" t="s">
        <v>121</v>
      </c>
      <c r="G616" s="98" t="s">
        <v>177</v>
      </c>
      <c r="H616" s="151">
        <v>1</v>
      </c>
      <c r="I616" s="145">
        <v>10.96</v>
      </c>
      <c r="J616" s="145">
        <v>10.96</v>
      </c>
    </row>
    <row r="617" spans="1:10" ht="13.15" customHeight="1">
      <c r="A617" s="93">
        <v>43</v>
      </c>
      <c r="B617" s="93">
        <v>92780</v>
      </c>
      <c r="C617" s="1">
        <f>J617</f>
        <v>12.540000000000001</v>
      </c>
      <c r="D617" s="97"/>
      <c r="E617" s="96"/>
      <c r="F617" s="96"/>
      <c r="G617" s="95"/>
      <c r="H617" s="149" t="s">
        <v>951</v>
      </c>
      <c r="I617" s="144"/>
      <c r="J617" s="140">
        <v>12.540000000000001</v>
      </c>
    </row>
    <row r="618" spans="1:10" ht="19.149999999999999" customHeight="1">
      <c r="D618" s="109" t="s">
        <v>2220</v>
      </c>
      <c r="E618" s="108"/>
      <c r="F618" s="108"/>
      <c r="G618" s="108"/>
      <c r="H618" s="152"/>
      <c r="I618" s="146"/>
      <c r="J618" s="147"/>
    </row>
    <row r="619" spans="1:10" ht="13.15" customHeight="1">
      <c r="D619" s="105" t="s">
        <v>965</v>
      </c>
      <c r="E619" s="104"/>
      <c r="F619" s="103" t="s">
        <v>112</v>
      </c>
      <c r="G619" s="103" t="s">
        <v>113</v>
      </c>
      <c r="H619" s="150" t="s">
        <v>959</v>
      </c>
      <c r="I619" s="142" t="s">
        <v>958</v>
      </c>
      <c r="J619" s="141" t="s">
        <v>8</v>
      </c>
    </row>
    <row r="620" spans="1:10" ht="24.75" customHeight="1">
      <c r="D620" s="106">
        <v>39017</v>
      </c>
      <c r="E620" s="99" t="s">
        <v>979</v>
      </c>
      <c r="F620" s="98" t="s">
        <v>121</v>
      </c>
      <c r="G620" s="98" t="s">
        <v>118</v>
      </c>
      <c r="H620" s="151">
        <v>0.113</v>
      </c>
      <c r="I620" s="145">
        <v>0.21</v>
      </c>
      <c r="J620" s="145">
        <v>0.02</v>
      </c>
    </row>
    <row r="621" spans="1:10" ht="19.149999999999999" customHeight="1">
      <c r="D621" s="106">
        <v>43132</v>
      </c>
      <c r="E621" s="107" t="s">
        <v>978</v>
      </c>
      <c r="F621" s="98" t="s">
        <v>121</v>
      </c>
      <c r="G621" s="98" t="s">
        <v>177</v>
      </c>
      <c r="H621" s="151">
        <v>2.5000000000000001E-2</v>
      </c>
      <c r="I621" s="145">
        <v>24.5</v>
      </c>
      <c r="J621" s="145">
        <v>0.61</v>
      </c>
    </row>
    <row r="622" spans="1:10" ht="13.15" customHeight="1">
      <c r="D622" s="105" t="s">
        <v>960</v>
      </c>
      <c r="E622" s="104"/>
      <c r="F622" s="103" t="s">
        <v>112</v>
      </c>
      <c r="G622" s="103" t="s">
        <v>113</v>
      </c>
      <c r="H622" s="150" t="s">
        <v>959</v>
      </c>
      <c r="I622" s="142" t="s">
        <v>958</v>
      </c>
      <c r="J622" s="141" t="s">
        <v>8</v>
      </c>
    </row>
    <row r="623" spans="1:10" ht="13.15" customHeight="1">
      <c r="D623" s="100">
        <v>88238</v>
      </c>
      <c r="E623" s="99" t="s">
        <v>977</v>
      </c>
      <c r="F623" s="98" t="s">
        <v>121</v>
      </c>
      <c r="G623" s="98" t="s">
        <v>147</v>
      </c>
      <c r="H623" s="151">
        <v>5.1000000000000004E-3</v>
      </c>
      <c r="I623" s="145">
        <v>13.77</v>
      </c>
      <c r="J623" s="145">
        <v>7.0000000000000007E-2</v>
      </c>
    </row>
    <row r="624" spans="1:10" ht="13.15" customHeight="1">
      <c r="D624" s="100">
        <v>88245</v>
      </c>
      <c r="E624" s="99" t="s">
        <v>976</v>
      </c>
      <c r="F624" s="98" t="s">
        <v>121</v>
      </c>
      <c r="G624" s="98" t="s">
        <v>147</v>
      </c>
      <c r="H624" s="151">
        <v>3.1199999999999999E-2</v>
      </c>
      <c r="I624" s="145">
        <v>17.7</v>
      </c>
      <c r="J624" s="145">
        <v>0.55000000000000004</v>
      </c>
    </row>
    <row r="625" spans="1:10" ht="24.75" customHeight="1">
      <c r="D625" s="100">
        <v>92797</v>
      </c>
      <c r="E625" s="99" t="s">
        <v>2219</v>
      </c>
      <c r="F625" s="98" t="s">
        <v>121</v>
      </c>
      <c r="G625" s="98" t="s">
        <v>177</v>
      </c>
      <c r="H625" s="151">
        <v>1</v>
      </c>
      <c r="I625" s="145">
        <v>12.93</v>
      </c>
      <c r="J625" s="145">
        <v>12.93</v>
      </c>
    </row>
    <row r="626" spans="1:10" ht="13.15" customHeight="1">
      <c r="A626" s="93">
        <v>44</v>
      </c>
      <c r="B626" s="93">
        <v>92781</v>
      </c>
      <c r="C626" s="1">
        <f>J626</f>
        <v>14.18</v>
      </c>
      <c r="D626" s="97"/>
      <c r="E626" s="96"/>
      <c r="F626" s="96"/>
      <c r="G626" s="95"/>
      <c r="H626" s="149" t="s">
        <v>951</v>
      </c>
      <c r="I626" s="144"/>
      <c r="J626" s="140">
        <v>14.18</v>
      </c>
    </row>
    <row r="627" spans="1:10" ht="19.149999999999999" customHeight="1">
      <c r="D627" s="109" t="s">
        <v>2218</v>
      </c>
      <c r="E627" s="108"/>
      <c r="F627" s="108"/>
      <c r="G627" s="108"/>
      <c r="H627" s="152"/>
      <c r="I627" s="146"/>
      <c r="J627" s="147"/>
    </row>
    <row r="628" spans="1:10" ht="13.15" customHeight="1">
      <c r="D628" s="105" t="s">
        <v>965</v>
      </c>
      <c r="E628" s="104"/>
      <c r="F628" s="103" t="s">
        <v>112</v>
      </c>
      <c r="G628" s="103" t="s">
        <v>113</v>
      </c>
      <c r="H628" s="150" t="s">
        <v>959</v>
      </c>
      <c r="I628" s="142" t="s">
        <v>958</v>
      </c>
      <c r="J628" s="141" t="s">
        <v>8</v>
      </c>
    </row>
    <row r="629" spans="1:10" ht="19.149999999999999" customHeight="1">
      <c r="D629" s="106">
        <v>1358</v>
      </c>
      <c r="E629" s="107" t="s">
        <v>964</v>
      </c>
      <c r="F629" s="98" t="s">
        <v>121</v>
      </c>
      <c r="G629" s="98" t="s">
        <v>122</v>
      </c>
      <c r="H629" s="151">
        <v>1.3360000000000001</v>
      </c>
      <c r="I629" s="145">
        <v>33.96</v>
      </c>
      <c r="J629" s="145">
        <v>45.37</v>
      </c>
    </row>
    <row r="630" spans="1:10" ht="19.149999999999999" customHeight="1">
      <c r="D630" s="106">
        <v>4491</v>
      </c>
      <c r="E630" s="107" t="s">
        <v>963</v>
      </c>
      <c r="F630" s="98" t="s">
        <v>121</v>
      </c>
      <c r="G630" s="98" t="s">
        <v>125</v>
      </c>
      <c r="H630" s="151">
        <v>2.3079999999999998</v>
      </c>
      <c r="I630" s="145">
        <v>7.43</v>
      </c>
      <c r="J630" s="145">
        <v>17.14</v>
      </c>
    </row>
    <row r="631" spans="1:10" ht="19.149999999999999" customHeight="1">
      <c r="D631" s="106">
        <v>4517</v>
      </c>
      <c r="E631" s="107" t="s">
        <v>962</v>
      </c>
      <c r="F631" s="98" t="s">
        <v>121</v>
      </c>
      <c r="G631" s="98" t="s">
        <v>125</v>
      </c>
      <c r="H631" s="151">
        <v>9.2370000000000001</v>
      </c>
      <c r="I631" s="145">
        <v>2.6</v>
      </c>
      <c r="J631" s="145">
        <v>24.01</v>
      </c>
    </row>
    <row r="632" spans="1:10" ht="13.15" customHeight="1">
      <c r="D632" s="106">
        <v>5068</v>
      </c>
      <c r="E632" s="99" t="s">
        <v>961</v>
      </c>
      <c r="F632" s="98" t="s">
        <v>121</v>
      </c>
      <c r="G632" s="98" t="s">
        <v>177</v>
      </c>
      <c r="H632" s="151">
        <v>0.20799999999999999</v>
      </c>
      <c r="I632" s="145">
        <v>19.96</v>
      </c>
      <c r="J632" s="145">
        <v>4.1500000000000004</v>
      </c>
    </row>
    <row r="633" spans="1:10" ht="13.15" customHeight="1">
      <c r="D633" s="105" t="s">
        <v>960</v>
      </c>
      <c r="E633" s="104"/>
      <c r="F633" s="103" t="s">
        <v>112</v>
      </c>
      <c r="G633" s="103" t="s">
        <v>113</v>
      </c>
      <c r="H633" s="150" t="s">
        <v>959</v>
      </c>
      <c r="I633" s="142" t="s">
        <v>958</v>
      </c>
      <c r="J633" s="141" t="s">
        <v>8</v>
      </c>
    </row>
    <row r="634" spans="1:10" ht="13.15" customHeight="1">
      <c r="D634" s="100">
        <v>88239</v>
      </c>
      <c r="E634" s="99" t="s">
        <v>957</v>
      </c>
      <c r="F634" s="98" t="s">
        <v>121</v>
      </c>
      <c r="G634" s="98" t="s">
        <v>147</v>
      </c>
      <c r="H634" s="151">
        <v>0.25</v>
      </c>
      <c r="I634" s="145">
        <v>14.85</v>
      </c>
      <c r="J634" s="145">
        <v>3.71</v>
      </c>
    </row>
    <row r="635" spans="1:10" ht="13.15" customHeight="1">
      <c r="D635" s="100">
        <v>88262</v>
      </c>
      <c r="E635" s="99" t="s">
        <v>956</v>
      </c>
      <c r="F635" s="98" t="s">
        <v>121</v>
      </c>
      <c r="G635" s="98" t="s">
        <v>147</v>
      </c>
      <c r="H635" s="151">
        <v>6.944107724753816E-2</v>
      </c>
      <c r="I635" s="145">
        <v>17.600000000000001</v>
      </c>
      <c r="J635" s="145">
        <v>1.22</v>
      </c>
    </row>
    <row r="636" spans="1:10" ht="24.75" customHeight="1">
      <c r="D636" s="100">
        <v>91692</v>
      </c>
      <c r="E636" s="99" t="s">
        <v>955</v>
      </c>
      <c r="F636" s="98" t="s">
        <v>121</v>
      </c>
      <c r="G636" s="98" t="s">
        <v>954</v>
      </c>
      <c r="H636" s="151">
        <v>6.3E-2</v>
      </c>
      <c r="I636" s="145">
        <v>24.71</v>
      </c>
      <c r="J636" s="145">
        <v>1.55</v>
      </c>
    </row>
    <row r="637" spans="1:10" ht="24.75" customHeight="1">
      <c r="D637" s="100">
        <v>91693</v>
      </c>
      <c r="E637" s="99" t="s">
        <v>953</v>
      </c>
      <c r="F637" s="98" t="s">
        <v>121</v>
      </c>
      <c r="G637" s="98" t="s">
        <v>952</v>
      </c>
      <c r="H637" s="151">
        <v>0.186</v>
      </c>
      <c r="I637" s="145">
        <v>22.25</v>
      </c>
      <c r="J637" s="145">
        <v>4.13</v>
      </c>
    </row>
    <row r="638" spans="1:10" ht="13.15" customHeight="1">
      <c r="A638" s="93">
        <v>45</v>
      </c>
      <c r="B638" s="93">
        <v>92263</v>
      </c>
      <c r="C638" s="1">
        <f>J638</f>
        <v>101.27999999999999</v>
      </c>
      <c r="D638" s="97"/>
      <c r="E638" s="96"/>
      <c r="F638" s="96"/>
      <c r="G638" s="95"/>
      <c r="H638" s="149" t="s">
        <v>951</v>
      </c>
      <c r="I638" s="144"/>
      <c r="J638" s="140">
        <v>101.27999999999999</v>
      </c>
    </row>
    <row r="639" spans="1:10" ht="19.149999999999999" customHeight="1">
      <c r="D639" s="109" t="s">
        <v>2217</v>
      </c>
      <c r="E639" s="108"/>
      <c r="F639" s="108"/>
      <c r="G639" s="108"/>
      <c r="H639" s="152"/>
      <c r="I639" s="146"/>
      <c r="J639" s="147"/>
    </row>
    <row r="640" spans="1:10" ht="13.15" customHeight="1">
      <c r="D640" s="105" t="s">
        <v>965</v>
      </c>
      <c r="E640" s="104"/>
      <c r="F640" s="103" t="s">
        <v>112</v>
      </c>
      <c r="G640" s="103" t="s">
        <v>113</v>
      </c>
      <c r="H640" s="150" t="s">
        <v>959</v>
      </c>
      <c r="I640" s="142" t="s">
        <v>958</v>
      </c>
      <c r="J640" s="141" t="s">
        <v>8</v>
      </c>
    </row>
    <row r="641" spans="1:10" ht="19.149999999999999" customHeight="1">
      <c r="D641" s="106">
        <v>370</v>
      </c>
      <c r="E641" s="107" t="s">
        <v>973</v>
      </c>
      <c r="F641" s="98" t="s">
        <v>121</v>
      </c>
      <c r="G641" s="98" t="s">
        <v>155</v>
      </c>
      <c r="H641" s="151">
        <v>0.71189999999999998</v>
      </c>
      <c r="I641" s="145">
        <v>57</v>
      </c>
      <c r="J641" s="145">
        <v>40.57</v>
      </c>
    </row>
    <row r="642" spans="1:10" ht="13.15" customHeight="1">
      <c r="D642" s="106">
        <v>1379</v>
      </c>
      <c r="E642" s="99" t="s">
        <v>972</v>
      </c>
      <c r="F642" s="98" t="s">
        <v>121</v>
      </c>
      <c r="G642" s="98" t="s">
        <v>177</v>
      </c>
      <c r="H642" s="151">
        <v>391.16629999999998</v>
      </c>
      <c r="I642" s="145">
        <v>0.69</v>
      </c>
      <c r="J642" s="145">
        <v>269.89999999999998</v>
      </c>
    </row>
    <row r="643" spans="1:10" ht="19.149999999999999" customHeight="1">
      <c r="D643" s="106">
        <v>4721</v>
      </c>
      <c r="E643" s="107" t="s">
        <v>2216</v>
      </c>
      <c r="F643" s="98" t="s">
        <v>121</v>
      </c>
      <c r="G643" s="98" t="s">
        <v>155</v>
      </c>
      <c r="H643" s="151">
        <v>0.5927</v>
      </c>
      <c r="I643" s="145">
        <v>105.69</v>
      </c>
      <c r="J643" s="145">
        <v>62.64</v>
      </c>
    </row>
    <row r="644" spans="1:10" ht="13.15" customHeight="1">
      <c r="D644" s="105" t="s">
        <v>960</v>
      </c>
      <c r="E644" s="104"/>
      <c r="F644" s="103" t="s">
        <v>112</v>
      </c>
      <c r="G644" s="103" t="s">
        <v>113</v>
      </c>
      <c r="H644" s="150" t="s">
        <v>959</v>
      </c>
      <c r="I644" s="142" t="s">
        <v>958</v>
      </c>
      <c r="J644" s="141" t="s">
        <v>8</v>
      </c>
    </row>
    <row r="645" spans="1:10" ht="13.15" customHeight="1">
      <c r="D645" s="100">
        <v>88316</v>
      </c>
      <c r="E645" s="99" t="s">
        <v>970</v>
      </c>
      <c r="F645" s="98" t="s">
        <v>121</v>
      </c>
      <c r="G645" s="98" t="s">
        <v>147</v>
      </c>
      <c r="H645" s="151">
        <v>0.3135624580365266</v>
      </c>
      <c r="I645" s="145">
        <v>13.88</v>
      </c>
      <c r="J645" s="145">
        <v>4.3499999999999996</v>
      </c>
    </row>
    <row r="646" spans="1:10" ht="19.149999999999999" customHeight="1">
      <c r="D646" s="100">
        <v>88377</v>
      </c>
      <c r="E646" s="107" t="s">
        <v>969</v>
      </c>
      <c r="F646" s="98" t="s">
        <v>121</v>
      </c>
      <c r="G646" s="98" t="s">
        <v>147</v>
      </c>
      <c r="H646" s="151">
        <v>0.2</v>
      </c>
      <c r="I646" s="145">
        <v>17.64</v>
      </c>
      <c r="J646" s="145">
        <v>3.52</v>
      </c>
    </row>
    <row r="647" spans="1:10" ht="24.75" customHeight="1">
      <c r="D647" s="100">
        <v>89225</v>
      </c>
      <c r="E647" s="107" t="s">
        <v>2215</v>
      </c>
      <c r="F647" s="98" t="s">
        <v>121</v>
      </c>
      <c r="G647" s="98" t="s">
        <v>954</v>
      </c>
      <c r="H647" s="151">
        <v>0.63819999999999999</v>
      </c>
      <c r="I647" s="145">
        <v>5.0599999999999996</v>
      </c>
      <c r="J647" s="145">
        <v>3.22</v>
      </c>
    </row>
    <row r="648" spans="1:10" ht="24.75" customHeight="1">
      <c r="D648" s="100">
        <v>89226</v>
      </c>
      <c r="E648" s="107" t="s">
        <v>2214</v>
      </c>
      <c r="F648" s="98" t="s">
        <v>121</v>
      </c>
      <c r="G648" s="98" t="s">
        <v>952</v>
      </c>
      <c r="H648" s="151">
        <v>0.6018</v>
      </c>
      <c r="I648" s="145">
        <v>1.72</v>
      </c>
      <c r="J648" s="145">
        <v>1.03</v>
      </c>
    </row>
    <row r="649" spans="1:10" ht="13.15" customHeight="1">
      <c r="A649" s="93">
        <v>46</v>
      </c>
      <c r="B649" s="93">
        <v>94972</v>
      </c>
      <c r="C649" s="1">
        <f>J649</f>
        <v>385.22999999999996</v>
      </c>
      <c r="D649" s="97"/>
      <c r="E649" s="96"/>
      <c r="F649" s="96"/>
      <c r="G649" s="95"/>
      <c r="H649" s="149" t="s">
        <v>951</v>
      </c>
      <c r="I649" s="144"/>
      <c r="J649" s="140">
        <v>385.22999999999996</v>
      </c>
    </row>
    <row r="650" spans="1:10" ht="19.149999999999999" customHeight="1">
      <c r="D650" s="109" t="s">
        <v>2213</v>
      </c>
      <c r="E650" s="108"/>
      <c r="F650" s="108"/>
      <c r="G650" s="108"/>
      <c r="H650" s="152"/>
      <c r="I650" s="146"/>
      <c r="J650" s="147"/>
    </row>
    <row r="651" spans="1:10" ht="13.15" customHeight="1">
      <c r="D651" s="105" t="s">
        <v>960</v>
      </c>
      <c r="E651" s="104"/>
      <c r="F651" s="103" t="s">
        <v>112</v>
      </c>
      <c r="G651" s="103" t="s">
        <v>113</v>
      </c>
      <c r="H651" s="150" t="s">
        <v>959</v>
      </c>
      <c r="I651" s="142" t="s">
        <v>958</v>
      </c>
      <c r="J651" s="141" t="s">
        <v>8</v>
      </c>
    </row>
    <row r="652" spans="1:10" ht="13.15" customHeight="1">
      <c r="D652" s="100">
        <v>88262</v>
      </c>
      <c r="E652" s="99" t="s">
        <v>956</v>
      </c>
      <c r="F652" s="98" t="s">
        <v>121</v>
      </c>
      <c r="G652" s="98" t="s">
        <v>147</v>
      </c>
      <c r="H652" s="151">
        <v>1.8460000000000001</v>
      </c>
      <c r="I652" s="145">
        <v>17.600000000000001</v>
      </c>
      <c r="J652" s="145">
        <v>32.479999999999997</v>
      </c>
    </row>
    <row r="653" spans="1:10" ht="13.15" customHeight="1">
      <c r="D653" s="100">
        <v>88309</v>
      </c>
      <c r="E653" s="99" t="s">
        <v>1080</v>
      </c>
      <c r="F653" s="98" t="s">
        <v>121</v>
      </c>
      <c r="G653" s="98" t="s">
        <v>147</v>
      </c>
      <c r="H653" s="151">
        <v>1.8460000000000001</v>
      </c>
      <c r="I653" s="145">
        <v>17.79</v>
      </c>
      <c r="J653" s="145">
        <v>32.840000000000003</v>
      </c>
    </row>
    <row r="654" spans="1:10" ht="13.15" customHeight="1">
      <c r="D654" s="100">
        <v>88316</v>
      </c>
      <c r="E654" s="99" t="s">
        <v>970</v>
      </c>
      <c r="F654" s="98" t="s">
        <v>121</v>
      </c>
      <c r="G654" s="98" t="s">
        <v>147</v>
      </c>
      <c r="H654" s="151">
        <v>4.5019312860374576</v>
      </c>
      <c r="I654" s="145">
        <v>13.88</v>
      </c>
      <c r="J654" s="145">
        <v>62.48</v>
      </c>
    </row>
    <row r="655" spans="1:10" ht="24.75" customHeight="1">
      <c r="D655" s="100">
        <v>90586</v>
      </c>
      <c r="E655" s="99" t="s">
        <v>2212</v>
      </c>
      <c r="F655" s="98" t="s">
        <v>121</v>
      </c>
      <c r="G655" s="98" t="s">
        <v>954</v>
      </c>
      <c r="H655" s="151">
        <v>0.67200000000000004</v>
      </c>
      <c r="I655" s="145">
        <v>1.67</v>
      </c>
      <c r="J655" s="145">
        <v>1.1200000000000001</v>
      </c>
    </row>
    <row r="656" spans="1:10" ht="24.75" customHeight="1">
      <c r="D656" s="100">
        <v>90587</v>
      </c>
      <c r="E656" s="99" t="s">
        <v>2211</v>
      </c>
      <c r="F656" s="98" t="s">
        <v>121</v>
      </c>
      <c r="G656" s="98" t="s">
        <v>952</v>
      </c>
      <c r="H656" s="151">
        <v>1.1739999999999999</v>
      </c>
      <c r="I656" s="145">
        <v>0.42</v>
      </c>
      <c r="J656" s="145">
        <v>0.49</v>
      </c>
    </row>
    <row r="657" spans="1:10" ht="13.15" customHeight="1">
      <c r="A657" s="93">
        <v>47</v>
      </c>
      <c r="B657" s="93">
        <v>92873</v>
      </c>
      <c r="C657" s="1">
        <f>J657</f>
        <v>129.41</v>
      </c>
      <c r="D657" s="97"/>
      <c r="E657" s="96"/>
      <c r="F657" s="96"/>
      <c r="G657" s="95"/>
      <c r="H657" s="149" t="s">
        <v>951</v>
      </c>
      <c r="I657" s="144"/>
      <c r="J657" s="140">
        <v>129.41</v>
      </c>
    </row>
    <row r="658" spans="1:10" ht="19.149999999999999" customHeight="1">
      <c r="D658" s="109" t="s">
        <v>2210</v>
      </c>
      <c r="E658" s="108"/>
      <c r="F658" s="108"/>
      <c r="G658" s="108"/>
      <c r="H658" s="152"/>
      <c r="I658" s="146"/>
      <c r="J658" s="147"/>
    </row>
    <row r="659" spans="1:10" ht="13.15" customHeight="1">
      <c r="D659" s="105" t="s">
        <v>991</v>
      </c>
      <c r="E659" s="104"/>
      <c r="F659" s="103" t="s">
        <v>112</v>
      </c>
      <c r="G659" s="103" t="s">
        <v>113</v>
      </c>
      <c r="H659" s="150" t="s">
        <v>959</v>
      </c>
      <c r="I659" s="142" t="s">
        <v>958</v>
      </c>
      <c r="J659" s="141" t="s">
        <v>8</v>
      </c>
    </row>
    <row r="660" spans="1:10" ht="13.15" customHeight="1">
      <c r="D660" s="114" t="s">
        <v>1005</v>
      </c>
      <c r="E660" s="99" t="s">
        <v>1004</v>
      </c>
      <c r="F660" s="98" t="s">
        <v>136</v>
      </c>
      <c r="G660" s="98" t="s">
        <v>993</v>
      </c>
      <c r="H660" s="151">
        <v>0.1</v>
      </c>
      <c r="I660" s="145">
        <v>13.99</v>
      </c>
      <c r="J660" s="145">
        <v>1.39</v>
      </c>
    </row>
    <row r="661" spans="1:10" ht="13.15" customHeight="1">
      <c r="D661" s="114" t="s">
        <v>1003</v>
      </c>
      <c r="E661" s="99" t="s">
        <v>1002</v>
      </c>
      <c r="F661" s="98" t="s">
        <v>136</v>
      </c>
      <c r="G661" s="98" t="s">
        <v>993</v>
      </c>
      <c r="H661" s="151">
        <v>0.68980952380952143</v>
      </c>
      <c r="I661" s="145">
        <v>10.55</v>
      </c>
      <c r="J661" s="145">
        <v>7.27</v>
      </c>
    </row>
    <row r="662" spans="1:10" ht="13.15" customHeight="1">
      <c r="D662" s="105" t="s">
        <v>965</v>
      </c>
      <c r="E662" s="104"/>
      <c r="F662" s="103" t="s">
        <v>112</v>
      </c>
      <c r="G662" s="103" t="s">
        <v>113</v>
      </c>
      <c r="H662" s="150" t="s">
        <v>959</v>
      </c>
      <c r="I662" s="142" t="s">
        <v>958</v>
      </c>
      <c r="J662" s="141" t="s">
        <v>8</v>
      </c>
    </row>
    <row r="663" spans="1:10" ht="19.149999999999999" customHeight="1">
      <c r="D663" s="114" t="s">
        <v>2209</v>
      </c>
      <c r="E663" s="107" t="s">
        <v>2208</v>
      </c>
      <c r="F663" s="98" t="s">
        <v>136</v>
      </c>
      <c r="G663" s="98" t="s">
        <v>591</v>
      </c>
      <c r="H663" s="151">
        <v>1</v>
      </c>
      <c r="I663" s="145">
        <v>39.6</v>
      </c>
      <c r="J663" s="145">
        <v>39.6</v>
      </c>
    </row>
    <row r="664" spans="1:10" ht="17.649999999999999" customHeight="1">
      <c r="D664" s="114" t="s">
        <v>2196</v>
      </c>
      <c r="E664" s="99" t="s">
        <v>2195</v>
      </c>
      <c r="F664" s="98" t="s">
        <v>136</v>
      </c>
      <c r="G664" s="98" t="s">
        <v>187</v>
      </c>
      <c r="H664" s="151">
        <v>1.71</v>
      </c>
      <c r="I664" s="145">
        <v>10.39</v>
      </c>
      <c r="J664" s="145">
        <v>17.760000000000002</v>
      </c>
    </row>
    <row r="665" spans="1:10" ht="13.15" customHeight="1">
      <c r="D665" s="114" t="s">
        <v>2207</v>
      </c>
      <c r="E665" s="99" t="s">
        <v>2206</v>
      </c>
      <c r="F665" s="98" t="s">
        <v>136</v>
      </c>
      <c r="G665" s="98" t="s">
        <v>187</v>
      </c>
      <c r="H665" s="151">
        <v>0.97</v>
      </c>
      <c r="I665" s="145">
        <v>3.99</v>
      </c>
      <c r="J665" s="145">
        <v>3.87</v>
      </c>
    </row>
    <row r="666" spans="1:10" ht="17.649999999999999" customHeight="1">
      <c r="D666" s="114" t="s">
        <v>2192</v>
      </c>
      <c r="E666" s="99" t="s">
        <v>2191</v>
      </c>
      <c r="F666" s="98" t="s">
        <v>136</v>
      </c>
      <c r="G666" s="98" t="s">
        <v>160</v>
      </c>
      <c r="H666" s="151">
        <v>4.9000000000000002E-2</v>
      </c>
      <c r="I666" s="145">
        <v>99.5</v>
      </c>
      <c r="J666" s="145">
        <v>4.87</v>
      </c>
    </row>
    <row r="667" spans="1:10" ht="13.15" customHeight="1">
      <c r="D667" s="114" t="s">
        <v>1159</v>
      </c>
      <c r="E667" s="99" t="s">
        <v>1158</v>
      </c>
      <c r="F667" s="98" t="s">
        <v>136</v>
      </c>
      <c r="G667" s="98" t="s">
        <v>547</v>
      </c>
      <c r="H667" s="151">
        <v>15</v>
      </c>
      <c r="I667" s="145">
        <v>0.68</v>
      </c>
      <c r="J667" s="145">
        <v>10.199999999999999</v>
      </c>
    </row>
    <row r="668" spans="1:10" ht="17.649999999999999" customHeight="1">
      <c r="D668" s="114" t="s">
        <v>2188</v>
      </c>
      <c r="E668" s="99" t="s">
        <v>2187</v>
      </c>
      <c r="F668" s="98" t="s">
        <v>136</v>
      </c>
      <c r="G668" s="98" t="s">
        <v>160</v>
      </c>
      <c r="H668" s="151">
        <v>3.3000000000000002E-2</v>
      </c>
      <c r="I668" s="145">
        <v>84.03</v>
      </c>
      <c r="J668" s="145">
        <v>2.77</v>
      </c>
    </row>
    <row r="669" spans="1:10" ht="17.649999999999999" customHeight="1">
      <c r="D669" s="114" t="s">
        <v>2186</v>
      </c>
      <c r="E669" s="99" t="s">
        <v>2185</v>
      </c>
      <c r="F669" s="98" t="s">
        <v>136</v>
      </c>
      <c r="G669" s="98" t="s">
        <v>160</v>
      </c>
      <c r="H669" s="151">
        <v>1.0999999999999999E-2</v>
      </c>
      <c r="I669" s="145">
        <v>83.59</v>
      </c>
      <c r="J669" s="145">
        <v>0.91</v>
      </c>
    </row>
    <row r="670" spans="1:10" ht="13.15" customHeight="1">
      <c r="D670" s="114" t="s">
        <v>1157</v>
      </c>
      <c r="E670" s="99" t="s">
        <v>1156</v>
      </c>
      <c r="F670" s="98" t="s">
        <v>136</v>
      </c>
      <c r="G670" s="98" t="s">
        <v>547</v>
      </c>
      <c r="H670" s="151">
        <v>0.03</v>
      </c>
      <c r="I670" s="145">
        <v>19.329999999999998</v>
      </c>
      <c r="J670" s="145">
        <v>0.56999999999999995</v>
      </c>
    </row>
    <row r="671" spans="1:10" ht="17.649999999999999" customHeight="1">
      <c r="D671" s="114" t="s">
        <v>2205</v>
      </c>
      <c r="E671" s="99" t="s">
        <v>2204</v>
      </c>
      <c r="F671" s="98" t="s">
        <v>136</v>
      </c>
      <c r="G671" s="98" t="s">
        <v>187</v>
      </c>
      <c r="H671" s="151">
        <v>0.56000000000000005</v>
      </c>
      <c r="I671" s="145">
        <v>11.93</v>
      </c>
      <c r="J671" s="145">
        <v>6.68</v>
      </c>
    </row>
    <row r="672" spans="1:10" ht="13.15" customHeight="1">
      <c r="D672" s="105" t="s">
        <v>960</v>
      </c>
      <c r="E672" s="104"/>
      <c r="F672" s="103" t="s">
        <v>112</v>
      </c>
      <c r="G672" s="103" t="s">
        <v>113</v>
      </c>
      <c r="H672" s="150" t="s">
        <v>959</v>
      </c>
      <c r="I672" s="142" t="s">
        <v>958</v>
      </c>
      <c r="J672" s="141" t="s">
        <v>8</v>
      </c>
    </row>
    <row r="673" spans="1:10" ht="24.75" customHeight="1">
      <c r="D673" s="114" t="s">
        <v>1337</v>
      </c>
      <c r="E673" s="99" t="s">
        <v>1336</v>
      </c>
      <c r="F673" s="98" t="s">
        <v>136</v>
      </c>
      <c r="G673" s="98" t="s">
        <v>547</v>
      </c>
      <c r="H673" s="151">
        <v>1.89</v>
      </c>
      <c r="I673" s="145">
        <v>14.81</v>
      </c>
      <c r="J673" s="145">
        <v>27.99</v>
      </c>
    </row>
    <row r="674" spans="1:10" ht="13.15" customHeight="1">
      <c r="D674" s="114" t="s">
        <v>995</v>
      </c>
      <c r="E674" s="99" t="s">
        <v>994</v>
      </c>
      <c r="F674" s="98" t="s">
        <v>136</v>
      </c>
      <c r="G674" s="98" t="s">
        <v>993</v>
      </c>
      <c r="H674" s="151">
        <v>0.6</v>
      </c>
      <c r="I674" s="145">
        <v>2.98</v>
      </c>
      <c r="J674" s="145">
        <v>1.78</v>
      </c>
    </row>
    <row r="675" spans="1:10" ht="13.15" customHeight="1">
      <c r="D675" s="114" t="s">
        <v>997</v>
      </c>
      <c r="E675" s="99" t="s">
        <v>996</v>
      </c>
      <c r="F675" s="98" t="s">
        <v>136</v>
      </c>
      <c r="G675" s="98" t="s">
        <v>993</v>
      </c>
      <c r="H675" s="151">
        <v>0.1</v>
      </c>
      <c r="I675" s="145">
        <v>2.89</v>
      </c>
      <c r="J675" s="145">
        <v>0.28000000000000003</v>
      </c>
    </row>
    <row r="676" spans="1:10" ht="13.15" customHeight="1">
      <c r="A676" s="93">
        <v>48</v>
      </c>
      <c r="B676" s="93" t="s">
        <v>211</v>
      </c>
      <c r="C676" s="1">
        <f>J676</f>
        <v>125.94000000000001</v>
      </c>
      <c r="D676" s="97"/>
      <c r="E676" s="96"/>
      <c r="F676" s="96"/>
      <c r="G676" s="95"/>
      <c r="H676" s="149" t="s">
        <v>951</v>
      </c>
      <c r="I676" s="144"/>
      <c r="J676" s="140">
        <v>125.94000000000001</v>
      </c>
    </row>
    <row r="677" spans="1:10" ht="19.149999999999999" customHeight="1">
      <c r="D677" s="109" t="s">
        <v>2203</v>
      </c>
      <c r="E677" s="108"/>
      <c r="F677" s="108"/>
      <c r="G677" s="108"/>
      <c r="H677" s="152"/>
      <c r="I677" s="146"/>
      <c r="J677" s="147"/>
    </row>
    <row r="678" spans="1:10" ht="13.15" customHeight="1">
      <c r="D678" s="105" t="s">
        <v>991</v>
      </c>
      <c r="E678" s="104"/>
      <c r="F678" s="103" t="s">
        <v>112</v>
      </c>
      <c r="G678" s="103" t="s">
        <v>113</v>
      </c>
      <c r="H678" s="150" t="s">
        <v>959</v>
      </c>
      <c r="I678" s="142" t="s">
        <v>958</v>
      </c>
      <c r="J678" s="141" t="s">
        <v>8</v>
      </c>
    </row>
    <row r="679" spans="1:10" ht="13.15" customHeight="1">
      <c r="D679" s="114" t="s">
        <v>2202</v>
      </c>
      <c r="E679" s="99" t="s">
        <v>2201</v>
      </c>
      <c r="F679" s="98" t="s">
        <v>136</v>
      </c>
      <c r="G679" s="98" t="s">
        <v>993</v>
      </c>
      <c r="H679" s="151">
        <v>0.15</v>
      </c>
      <c r="I679" s="145">
        <v>13.99</v>
      </c>
      <c r="J679" s="145">
        <v>2.09</v>
      </c>
    </row>
    <row r="680" spans="1:10" ht="13.15" customHeight="1">
      <c r="D680" s="114" t="s">
        <v>2200</v>
      </c>
      <c r="E680" s="99" t="s">
        <v>2199</v>
      </c>
      <c r="F680" s="98" t="s">
        <v>136</v>
      </c>
      <c r="G680" s="98" t="s">
        <v>993</v>
      </c>
      <c r="H680" s="151">
        <v>0.81</v>
      </c>
      <c r="I680" s="145">
        <v>13.99</v>
      </c>
      <c r="J680" s="145">
        <v>11.33</v>
      </c>
    </row>
    <row r="681" spans="1:10" ht="13.15" customHeight="1">
      <c r="D681" s="114" t="s">
        <v>1005</v>
      </c>
      <c r="E681" s="99" t="s">
        <v>1004</v>
      </c>
      <c r="F681" s="98" t="s">
        <v>136</v>
      </c>
      <c r="G681" s="98" t="s">
        <v>993</v>
      </c>
      <c r="H681" s="151">
        <v>0.47</v>
      </c>
      <c r="I681" s="145">
        <v>13.99</v>
      </c>
      <c r="J681" s="145">
        <v>6.57</v>
      </c>
    </row>
    <row r="682" spans="1:10" ht="13.15" customHeight="1">
      <c r="D682" s="114" t="s">
        <v>1003</v>
      </c>
      <c r="E682" s="99" t="s">
        <v>1002</v>
      </c>
      <c r="F682" s="98" t="s">
        <v>136</v>
      </c>
      <c r="G682" s="98" t="s">
        <v>993</v>
      </c>
      <c r="H682" s="151">
        <v>2.1</v>
      </c>
      <c r="I682" s="145">
        <v>10.55</v>
      </c>
      <c r="J682" s="145">
        <v>22.15</v>
      </c>
    </row>
    <row r="683" spans="1:10" ht="13.15" customHeight="1">
      <c r="D683" s="105" t="s">
        <v>965</v>
      </c>
      <c r="E683" s="104"/>
      <c r="F683" s="103" t="s">
        <v>112</v>
      </c>
      <c r="G683" s="103" t="s">
        <v>113</v>
      </c>
      <c r="H683" s="150" t="s">
        <v>959</v>
      </c>
      <c r="I683" s="142" t="s">
        <v>958</v>
      </c>
      <c r="J683" s="141" t="s">
        <v>8</v>
      </c>
    </row>
    <row r="684" spans="1:10" ht="13.15" customHeight="1">
      <c r="D684" s="114" t="s">
        <v>2198</v>
      </c>
      <c r="E684" s="99" t="s">
        <v>2197</v>
      </c>
      <c r="F684" s="98" t="s">
        <v>136</v>
      </c>
      <c r="G684" s="98" t="s">
        <v>547</v>
      </c>
      <c r="H684" s="151">
        <v>1.89</v>
      </c>
      <c r="I684" s="145">
        <v>11.78</v>
      </c>
      <c r="J684" s="145">
        <v>22.26</v>
      </c>
    </row>
    <row r="685" spans="1:10" ht="17.649999999999999" customHeight="1">
      <c r="D685" s="114" t="s">
        <v>2196</v>
      </c>
      <c r="E685" s="99" t="s">
        <v>2195</v>
      </c>
      <c r="F685" s="98" t="s">
        <v>136</v>
      </c>
      <c r="G685" s="98" t="s">
        <v>187</v>
      </c>
      <c r="H685" s="151">
        <v>1.86</v>
      </c>
      <c r="I685" s="145">
        <v>10.39</v>
      </c>
      <c r="J685" s="145">
        <v>19.32</v>
      </c>
    </row>
    <row r="686" spans="1:10" ht="19.149999999999999" customHeight="1">
      <c r="D686" s="114" t="s">
        <v>2194</v>
      </c>
      <c r="E686" s="107" t="s">
        <v>2193</v>
      </c>
      <c r="F686" s="98" t="s">
        <v>136</v>
      </c>
      <c r="G686" s="98" t="s">
        <v>591</v>
      </c>
      <c r="H686" s="151">
        <v>1</v>
      </c>
      <c r="I686" s="145">
        <v>92.66</v>
      </c>
      <c r="J686" s="145">
        <v>92.66</v>
      </c>
    </row>
    <row r="687" spans="1:10" ht="17.649999999999999" customHeight="1">
      <c r="D687" s="114" t="s">
        <v>2192</v>
      </c>
      <c r="E687" s="99" t="s">
        <v>2191</v>
      </c>
      <c r="F687" s="98" t="s">
        <v>136</v>
      </c>
      <c r="G687" s="98" t="s">
        <v>160</v>
      </c>
      <c r="H687" s="151">
        <v>0.06</v>
      </c>
      <c r="I687" s="145">
        <v>99.5</v>
      </c>
      <c r="J687" s="145">
        <v>5.97</v>
      </c>
    </row>
    <row r="688" spans="1:10" ht="13.15" customHeight="1">
      <c r="D688" s="114" t="s">
        <v>1159</v>
      </c>
      <c r="E688" s="99" t="s">
        <v>1158</v>
      </c>
      <c r="F688" s="98" t="s">
        <v>136</v>
      </c>
      <c r="G688" s="98" t="s">
        <v>547</v>
      </c>
      <c r="H688" s="151">
        <v>18</v>
      </c>
      <c r="I688" s="145">
        <v>0.68</v>
      </c>
      <c r="J688" s="145">
        <v>12.24</v>
      </c>
    </row>
    <row r="689" spans="1:10" ht="17.649999999999999" customHeight="1">
      <c r="D689" s="114" t="s">
        <v>2190</v>
      </c>
      <c r="E689" s="99" t="s">
        <v>2189</v>
      </c>
      <c r="F689" s="98" t="s">
        <v>136</v>
      </c>
      <c r="G689" s="98" t="s">
        <v>187</v>
      </c>
      <c r="H689" s="151">
        <v>1.03</v>
      </c>
      <c r="I689" s="145">
        <v>5.35</v>
      </c>
      <c r="J689" s="145">
        <v>5.51</v>
      </c>
    </row>
    <row r="690" spans="1:10" ht="17.649999999999999" customHeight="1">
      <c r="D690" s="114" t="s">
        <v>2188</v>
      </c>
      <c r="E690" s="99" t="s">
        <v>2187</v>
      </c>
      <c r="F690" s="98" t="s">
        <v>136</v>
      </c>
      <c r="G690" s="98" t="s">
        <v>160</v>
      </c>
      <c r="H690" s="151">
        <v>4.0800000000000003E-2</v>
      </c>
      <c r="I690" s="145">
        <v>84.03</v>
      </c>
      <c r="J690" s="145">
        <v>3.42</v>
      </c>
    </row>
    <row r="691" spans="1:10" ht="17.649999999999999" customHeight="1">
      <c r="D691" s="114" t="s">
        <v>2186</v>
      </c>
      <c r="E691" s="99" t="s">
        <v>2185</v>
      </c>
      <c r="F691" s="98" t="s">
        <v>136</v>
      </c>
      <c r="G691" s="98" t="s">
        <v>160</v>
      </c>
      <c r="H691" s="151">
        <v>1.3599999999999999E-2</v>
      </c>
      <c r="I691" s="145">
        <v>83.59</v>
      </c>
      <c r="J691" s="145">
        <v>1.1299999999999999</v>
      </c>
    </row>
    <row r="692" spans="1:10" ht="13.15" customHeight="1">
      <c r="D692" s="114" t="s">
        <v>1157</v>
      </c>
      <c r="E692" s="99" t="s">
        <v>1156</v>
      </c>
      <c r="F692" s="98" t="s">
        <v>136</v>
      </c>
      <c r="G692" s="98" t="s">
        <v>547</v>
      </c>
      <c r="H692" s="151">
        <v>0.03</v>
      </c>
      <c r="I692" s="145">
        <v>19.329999999999998</v>
      </c>
      <c r="J692" s="145">
        <v>0.56999999999999995</v>
      </c>
    </row>
    <row r="693" spans="1:10" ht="19.149999999999999" customHeight="1">
      <c r="D693" s="114" t="s">
        <v>2184</v>
      </c>
      <c r="E693" s="107" t="s">
        <v>2183</v>
      </c>
      <c r="F693" s="98" t="s">
        <v>136</v>
      </c>
      <c r="G693" s="98" t="s">
        <v>187</v>
      </c>
      <c r="H693" s="151">
        <v>0.62</v>
      </c>
      <c r="I693" s="145">
        <v>20.62</v>
      </c>
      <c r="J693" s="145">
        <v>12.78</v>
      </c>
    </row>
    <row r="694" spans="1:10" ht="13.15" customHeight="1">
      <c r="D694" s="105" t="s">
        <v>960</v>
      </c>
      <c r="E694" s="104"/>
      <c r="F694" s="103" t="s">
        <v>112</v>
      </c>
      <c r="G694" s="103" t="s">
        <v>113</v>
      </c>
      <c r="H694" s="150" t="s">
        <v>959</v>
      </c>
      <c r="I694" s="142" t="s">
        <v>958</v>
      </c>
      <c r="J694" s="141" t="s">
        <v>8</v>
      </c>
    </row>
    <row r="695" spans="1:10" ht="13.15" customHeight="1">
      <c r="D695" s="114" t="s">
        <v>995</v>
      </c>
      <c r="E695" s="99" t="s">
        <v>994</v>
      </c>
      <c r="F695" s="98" t="s">
        <v>136</v>
      </c>
      <c r="G695" s="98" t="s">
        <v>993</v>
      </c>
      <c r="H695" s="151">
        <v>2.1</v>
      </c>
      <c r="I695" s="145">
        <v>2.98</v>
      </c>
      <c r="J695" s="145">
        <v>6.25</v>
      </c>
    </row>
    <row r="696" spans="1:10" ht="13.15" customHeight="1">
      <c r="D696" s="114" t="s">
        <v>997</v>
      </c>
      <c r="E696" s="99" t="s">
        <v>996</v>
      </c>
      <c r="F696" s="98" t="s">
        <v>136</v>
      </c>
      <c r="G696" s="98" t="s">
        <v>993</v>
      </c>
      <c r="H696" s="151">
        <v>0.47</v>
      </c>
      <c r="I696" s="145">
        <v>2.89</v>
      </c>
      <c r="J696" s="145">
        <v>1.35</v>
      </c>
    </row>
    <row r="697" spans="1:10" ht="13.15" customHeight="1">
      <c r="D697" s="114" t="s">
        <v>1151</v>
      </c>
      <c r="E697" s="99" t="s">
        <v>1150</v>
      </c>
      <c r="F697" s="98" t="s">
        <v>136</v>
      </c>
      <c r="G697" s="98" t="s">
        <v>993</v>
      </c>
      <c r="H697" s="151">
        <v>0.81</v>
      </c>
      <c r="I697" s="145">
        <v>2.89</v>
      </c>
      <c r="J697" s="145">
        <v>2.34</v>
      </c>
    </row>
    <row r="698" spans="1:10" ht="13.15" customHeight="1">
      <c r="D698" s="114" t="s">
        <v>2182</v>
      </c>
      <c r="E698" s="99" t="s">
        <v>2181</v>
      </c>
      <c r="F698" s="98" t="s">
        <v>136</v>
      </c>
      <c r="G698" s="98" t="s">
        <v>993</v>
      </c>
      <c r="H698" s="151">
        <v>0.15</v>
      </c>
      <c r="I698" s="145">
        <v>2.82</v>
      </c>
      <c r="J698" s="145">
        <v>0.42</v>
      </c>
    </row>
    <row r="699" spans="1:10" ht="13.15" customHeight="1">
      <c r="A699" s="93">
        <v>49</v>
      </c>
      <c r="B699" s="93" t="s">
        <v>2180</v>
      </c>
      <c r="C699" s="1">
        <f>J699</f>
        <v>228.35999999999996</v>
      </c>
      <c r="D699" s="97"/>
      <c r="E699" s="96"/>
      <c r="F699" s="96"/>
      <c r="G699" s="95"/>
      <c r="H699" s="149" t="s">
        <v>951</v>
      </c>
      <c r="I699" s="144"/>
      <c r="J699" s="140">
        <v>228.35999999999996</v>
      </c>
    </row>
    <row r="700" spans="1:10" ht="17.649999999999999" customHeight="1">
      <c r="D700" s="113" t="s">
        <v>2179</v>
      </c>
      <c r="E700" s="112"/>
      <c r="F700" s="112"/>
      <c r="G700" s="112"/>
      <c r="H700" s="148"/>
      <c r="I700" s="143"/>
      <c r="J700" s="144"/>
    </row>
    <row r="701" spans="1:10" ht="13.15" customHeight="1">
      <c r="D701" s="105" t="s">
        <v>965</v>
      </c>
      <c r="E701" s="104"/>
      <c r="F701" s="103" t="s">
        <v>112</v>
      </c>
      <c r="G701" s="102" t="s">
        <v>113</v>
      </c>
      <c r="H701" s="150" t="s">
        <v>959</v>
      </c>
      <c r="I701" s="142" t="s">
        <v>958</v>
      </c>
      <c r="J701" s="141" t="s">
        <v>8</v>
      </c>
    </row>
    <row r="702" spans="1:10" ht="19.149999999999999" customHeight="1">
      <c r="D702" s="106">
        <v>142</v>
      </c>
      <c r="E702" s="107" t="s">
        <v>1146</v>
      </c>
      <c r="F702" s="98" t="s">
        <v>121</v>
      </c>
      <c r="G702" s="122" t="s">
        <v>1145</v>
      </c>
      <c r="H702" s="151">
        <v>9.1999999999999998E-2</v>
      </c>
      <c r="I702" s="145">
        <v>40.19</v>
      </c>
      <c r="J702" s="145">
        <v>3.69</v>
      </c>
    </row>
    <row r="703" spans="1:10" ht="19.149999999999999" customHeight="1">
      <c r="D703" s="106">
        <v>1113</v>
      </c>
      <c r="E703" s="107" t="s">
        <v>2178</v>
      </c>
      <c r="F703" s="98" t="s">
        <v>121</v>
      </c>
      <c r="G703" s="98" t="s">
        <v>125</v>
      </c>
      <c r="H703" s="151">
        <v>1.1499999999999999</v>
      </c>
      <c r="I703" s="145">
        <v>30.28</v>
      </c>
      <c r="J703" s="145">
        <v>34.82</v>
      </c>
    </row>
    <row r="704" spans="1:10" ht="24.75" customHeight="1">
      <c r="D704" s="106">
        <v>11950</v>
      </c>
      <c r="E704" s="99" t="s">
        <v>1302</v>
      </c>
      <c r="F704" s="98" t="s">
        <v>121</v>
      </c>
      <c r="G704" s="116" t="s">
        <v>118</v>
      </c>
      <c r="H704" s="151">
        <v>1.33</v>
      </c>
      <c r="I704" s="145">
        <v>0.14000000000000001</v>
      </c>
      <c r="J704" s="145">
        <v>0.18</v>
      </c>
    </row>
    <row r="705" spans="1:10" ht="13.15" customHeight="1">
      <c r="D705" s="105" t="s">
        <v>960</v>
      </c>
      <c r="E705" s="104"/>
      <c r="F705" s="103" t="s">
        <v>112</v>
      </c>
      <c r="G705" s="102" t="s">
        <v>113</v>
      </c>
      <c r="H705" s="150" t="s">
        <v>959</v>
      </c>
      <c r="I705" s="142" t="s">
        <v>958</v>
      </c>
      <c r="J705" s="141" t="s">
        <v>8</v>
      </c>
    </row>
    <row r="706" spans="1:10" ht="13.15" customHeight="1">
      <c r="D706" s="100">
        <v>88309</v>
      </c>
      <c r="E706" s="99" t="s">
        <v>1080</v>
      </c>
      <c r="F706" s="98" t="s">
        <v>121</v>
      </c>
      <c r="G706" s="98" t="s">
        <v>147</v>
      </c>
      <c r="H706" s="151">
        <v>5.7498927801724595E-2</v>
      </c>
      <c r="I706" s="145">
        <v>17.79</v>
      </c>
      <c r="J706" s="145">
        <v>1.02</v>
      </c>
    </row>
    <row r="707" spans="1:10" ht="13.15" customHeight="1">
      <c r="D707" s="100">
        <v>88316</v>
      </c>
      <c r="E707" s="99" t="s">
        <v>970</v>
      </c>
      <c r="F707" s="98" t="s">
        <v>121</v>
      </c>
      <c r="G707" s="98" t="s">
        <v>147</v>
      </c>
      <c r="H707" s="151">
        <v>0.09</v>
      </c>
      <c r="I707" s="145">
        <v>13.88</v>
      </c>
      <c r="J707" s="145">
        <v>1.24</v>
      </c>
    </row>
    <row r="708" spans="1:10" ht="13.15" customHeight="1">
      <c r="A708" s="93">
        <v>50</v>
      </c>
      <c r="B708" s="93">
        <v>101979</v>
      </c>
      <c r="C708" s="1">
        <f>J708</f>
        <v>40.950000000000003</v>
      </c>
      <c r="D708" s="97"/>
      <c r="E708" s="96"/>
      <c r="F708" s="96"/>
      <c r="G708" s="95"/>
      <c r="H708" s="149" t="s">
        <v>951</v>
      </c>
      <c r="I708" s="144"/>
      <c r="J708" s="140">
        <v>40.950000000000003</v>
      </c>
    </row>
    <row r="709" spans="1:10" ht="19.149999999999999" customHeight="1">
      <c r="D709" s="109" t="s">
        <v>2177</v>
      </c>
      <c r="E709" s="108"/>
      <c r="F709" s="108"/>
      <c r="G709" s="108"/>
      <c r="H709" s="152"/>
      <c r="I709" s="146"/>
      <c r="J709" s="147"/>
    </row>
    <row r="710" spans="1:10" ht="13.15" customHeight="1">
      <c r="D710" s="105" t="s">
        <v>965</v>
      </c>
      <c r="E710" s="104"/>
      <c r="F710" s="103" t="s">
        <v>112</v>
      </c>
      <c r="G710" s="103" t="s">
        <v>113</v>
      </c>
      <c r="H710" s="150" t="s">
        <v>959</v>
      </c>
      <c r="I710" s="142" t="s">
        <v>958</v>
      </c>
      <c r="J710" s="141" t="s">
        <v>8</v>
      </c>
    </row>
    <row r="711" spans="1:10" ht="13.15" customHeight="1">
      <c r="D711" s="106">
        <v>5318</v>
      </c>
      <c r="E711" s="99" t="s">
        <v>2176</v>
      </c>
      <c r="F711" s="98" t="s">
        <v>121</v>
      </c>
      <c r="G711" s="98" t="s">
        <v>1187</v>
      </c>
      <c r="H711" s="151">
        <v>5.7500000000000002E-2</v>
      </c>
      <c r="I711" s="145">
        <v>21.52</v>
      </c>
      <c r="J711" s="145">
        <v>1.23</v>
      </c>
    </row>
    <row r="712" spans="1:10" ht="13.15" customHeight="1">
      <c r="D712" s="106">
        <v>7307</v>
      </c>
      <c r="E712" s="99" t="s">
        <v>2175</v>
      </c>
      <c r="F712" s="98" t="s">
        <v>121</v>
      </c>
      <c r="G712" s="98" t="s">
        <v>1187</v>
      </c>
      <c r="H712" s="151">
        <v>0.1908</v>
      </c>
      <c r="I712" s="145">
        <v>28.3</v>
      </c>
      <c r="J712" s="145">
        <v>5.39</v>
      </c>
    </row>
    <row r="713" spans="1:10" ht="13.15" customHeight="1">
      <c r="D713" s="105" t="s">
        <v>960</v>
      </c>
      <c r="E713" s="104"/>
      <c r="F713" s="103" t="s">
        <v>112</v>
      </c>
      <c r="G713" s="103" t="s">
        <v>113</v>
      </c>
      <c r="H713" s="150" t="s">
        <v>959</v>
      </c>
      <c r="I713" s="142" t="s">
        <v>958</v>
      </c>
      <c r="J713" s="141" t="s">
        <v>8</v>
      </c>
    </row>
    <row r="714" spans="1:10" ht="13.15" customHeight="1">
      <c r="D714" s="100">
        <v>88310</v>
      </c>
      <c r="E714" s="99" t="s">
        <v>1186</v>
      </c>
      <c r="F714" s="98" t="s">
        <v>121</v>
      </c>
      <c r="G714" s="98" t="s">
        <v>147</v>
      </c>
      <c r="H714" s="151">
        <v>4.2756666666666693E-2</v>
      </c>
      <c r="I714" s="145">
        <v>18.8</v>
      </c>
      <c r="J714" s="145">
        <v>0.8</v>
      </c>
    </row>
    <row r="715" spans="1:10" ht="13.15" customHeight="1">
      <c r="A715" s="93">
        <v>51</v>
      </c>
      <c r="B715" s="93">
        <v>100719</v>
      </c>
      <c r="C715" s="1">
        <f>J715</f>
        <v>7.419999999999999</v>
      </c>
      <c r="D715" s="97"/>
      <c r="E715" s="96"/>
      <c r="F715" s="96"/>
      <c r="G715" s="95"/>
      <c r="H715" s="149" t="s">
        <v>951</v>
      </c>
      <c r="I715" s="144"/>
      <c r="J715" s="140">
        <v>7.419999999999999</v>
      </c>
    </row>
    <row r="716" spans="1:10" ht="17.649999999999999" customHeight="1">
      <c r="D716" s="113" t="s">
        <v>2174</v>
      </c>
      <c r="E716" s="112"/>
      <c r="F716" s="112"/>
      <c r="G716" s="112"/>
      <c r="H716" s="148"/>
      <c r="I716" s="143"/>
      <c r="J716" s="144"/>
    </row>
    <row r="717" spans="1:10" ht="13.15" customHeight="1">
      <c r="D717" s="105" t="s">
        <v>965</v>
      </c>
      <c r="E717" s="104"/>
      <c r="F717" s="101" t="s">
        <v>112</v>
      </c>
      <c r="G717" s="119" t="s">
        <v>113</v>
      </c>
      <c r="H717" s="150" t="s">
        <v>959</v>
      </c>
      <c r="I717" s="142" t="s">
        <v>958</v>
      </c>
      <c r="J717" s="141" t="s">
        <v>8</v>
      </c>
    </row>
    <row r="718" spans="1:10" ht="24.75" customHeight="1">
      <c r="D718" s="106">
        <v>11029</v>
      </c>
      <c r="E718" s="107" t="s">
        <v>2173</v>
      </c>
      <c r="F718" s="98" t="s">
        <v>121</v>
      </c>
      <c r="G718" s="98" t="s">
        <v>603</v>
      </c>
      <c r="H718" s="151">
        <v>4.1500000000000004</v>
      </c>
      <c r="I718" s="145">
        <v>1.65</v>
      </c>
      <c r="J718" s="145">
        <v>6.84</v>
      </c>
    </row>
    <row r="719" spans="1:10" ht="39.4" customHeight="1">
      <c r="D719" s="106">
        <v>40740</v>
      </c>
      <c r="E719" s="99" t="s">
        <v>2172</v>
      </c>
      <c r="F719" s="98" t="s">
        <v>121</v>
      </c>
      <c r="G719" s="98" t="s">
        <v>122</v>
      </c>
      <c r="H719" s="151">
        <v>1.1459999999999999</v>
      </c>
      <c r="I719" s="145">
        <v>181.33463936651594</v>
      </c>
      <c r="J719" s="145">
        <v>207.8</v>
      </c>
    </row>
    <row r="720" spans="1:10" ht="13.15" customHeight="1">
      <c r="D720" s="105" t="s">
        <v>960</v>
      </c>
      <c r="E720" s="104"/>
      <c r="F720" s="103" t="s">
        <v>112</v>
      </c>
      <c r="G720" s="103" t="s">
        <v>113</v>
      </c>
      <c r="H720" s="150" t="s">
        <v>959</v>
      </c>
      <c r="I720" s="142" t="s">
        <v>958</v>
      </c>
      <c r="J720" s="141" t="s">
        <v>8</v>
      </c>
    </row>
    <row r="721" spans="1:10" ht="13.15" customHeight="1">
      <c r="D721" s="100">
        <v>88316</v>
      </c>
      <c r="E721" s="99" t="s">
        <v>970</v>
      </c>
      <c r="F721" s="98" t="s">
        <v>121</v>
      </c>
      <c r="G721" s="98" t="s">
        <v>147</v>
      </c>
      <c r="H721" s="151">
        <v>6.2E-2</v>
      </c>
      <c r="I721" s="145">
        <v>13.88</v>
      </c>
      <c r="J721" s="145">
        <v>0.86</v>
      </c>
    </row>
    <row r="722" spans="1:10" ht="13.15" customHeight="1">
      <c r="D722" s="100">
        <v>88323</v>
      </c>
      <c r="E722" s="99" t="s">
        <v>2171</v>
      </c>
      <c r="F722" s="98" t="s">
        <v>121</v>
      </c>
      <c r="G722" s="98" t="s">
        <v>147</v>
      </c>
      <c r="H722" s="151">
        <v>5.6000000000000001E-2</v>
      </c>
      <c r="I722" s="145">
        <v>20.12</v>
      </c>
      <c r="J722" s="145">
        <v>1.1200000000000001</v>
      </c>
    </row>
    <row r="723" spans="1:10" ht="24.75" customHeight="1">
      <c r="D723" s="100">
        <v>93281</v>
      </c>
      <c r="E723" s="99" t="s">
        <v>2170</v>
      </c>
      <c r="F723" s="98" t="s">
        <v>121</v>
      </c>
      <c r="G723" s="98" t="s">
        <v>954</v>
      </c>
      <c r="H723" s="151">
        <v>8.9999999999999998E-4</v>
      </c>
      <c r="I723" s="145">
        <v>21.66</v>
      </c>
      <c r="J723" s="145">
        <v>0.01</v>
      </c>
    </row>
    <row r="724" spans="1:10" ht="24.75" customHeight="1">
      <c r="D724" s="100">
        <v>93282</v>
      </c>
      <c r="E724" s="99" t="s">
        <v>2169</v>
      </c>
      <c r="F724" s="98" t="s">
        <v>121</v>
      </c>
      <c r="G724" s="98" t="s">
        <v>952</v>
      </c>
      <c r="H724" s="151">
        <v>1.1999999999999999E-3</v>
      </c>
      <c r="I724" s="145">
        <v>20.79</v>
      </c>
      <c r="J724" s="145">
        <v>0.02</v>
      </c>
    </row>
    <row r="725" spans="1:10" ht="13.15" customHeight="1">
      <c r="A725" s="93">
        <v>52</v>
      </c>
      <c r="B725" s="93">
        <v>94216</v>
      </c>
      <c r="C725" s="1">
        <f>J725</f>
        <v>216.65000000000003</v>
      </c>
      <c r="D725" s="97"/>
      <c r="E725" s="96"/>
      <c r="F725" s="96"/>
      <c r="G725" s="95"/>
      <c r="H725" s="149" t="s">
        <v>951</v>
      </c>
      <c r="I725" s="144"/>
      <c r="J725" s="140">
        <v>216.65000000000003</v>
      </c>
    </row>
    <row r="726" spans="1:10" ht="19.149999999999999" customHeight="1">
      <c r="D726" s="109" t="s">
        <v>2168</v>
      </c>
      <c r="E726" s="108"/>
      <c r="F726" s="108"/>
      <c r="G726" s="108"/>
      <c r="H726" s="152"/>
      <c r="I726" s="146"/>
      <c r="J726" s="147"/>
    </row>
    <row r="727" spans="1:10" ht="13.15" customHeight="1">
      <c r="D727" s="105" t="s">
        <v>965</v>
      </c>
      <c r="E727" s="104"/>
      <c r="F727" s="103" t="s">
        <v>112</v>
      </c>
      <c r="G727" s="103" t="s">
        <v>113</v>
      </c>
      <c r="H727" s="150" t="s">
        <v>959</v>
      </c>
      <c r="I727" s="142" t="s">
        <v>958</v>
      </c>
      <c r="J727" s="141" t="s">
        <v>8</v>
      </c>
    </row>
    <row r="728" spans="1:10" ht="17.649999999999999" customHeight="1">
      <c r="D728" s="106">
        <v>1334</v>
      </c>
      <c r="E728" s="99" t="s">
        <v>2167</v>
      </c>
      <c r="F728" s="98" t="s">
        <v>121</v>
      </c>
      <c r="G728" s="98" t="s">
        <v>177</v>
      </c>
      <c r="H728" s="151">
        <v>6.8199999999999997E-2</v>
      </c>
      <c r="I728" s="145">
        <v>11.12</v>
      </c>
      <c r="J728" s="145">
        <v>0.75</v>
      </c>
    </row>
    <row r="729" spans="1:10" ht="19.149999999999999" customHeight="1">
      <c r="D729" s="106">
        <v>4777</v>
      </c>
      <c r="E729" s="107" t="s">
        <v>2166</v>
      </c>
      <c r="F729" s="98" t="s">
        <v>121</v>
      </c>
      <c r="G729" s="98" t="s">
        <v>177</v>
      </c>
      <c r="H729" s="151">
        <v>0.16980000000000001</v>
      </c>
      <c r="I729" s="145">
        <v>9.61</v>
      </c>
      <c r="J729" s="145">
        <v>1.63</v>
      </c>
    </row>
    <row r="730" spans="1:10" ht="13.15" customHeight="1">
      <c r="D730" s="106">
        <v>10966</v>
      </c>
      <c r="E730" s="99" t="s">
        <v>2165</v>
      </c>
      <c r="F730" s="98" t="s">
        <v>121</v>
      </c>
      <c r="G730" s="98" t="s">
        <v>177</v>
      </c>
      <c r="H730" s="151">
        <v>0.76200000000000001</v>
      </c>
      <c r="I730" s="145">
        <v>8.4502055373007341</v>
      </c>
      <c r="J730" s="145">
        <v>6.43</v>
      </c>
    </row>
    <row r="731" spans="1:10" ht="17.649999999999999" customHeight="1">
      <c r="D731" s="106">
        <v>10997</v>
      </c>
      <c r="E731" s="99" t="s">
        <v>2164</v>
      </c>
      <c r="F731" s="98" t="s">
        <v>121</v>
      </c>
      <c r="G731" s="98" t="s">
        <v>177</v>
      </c>
      <c r="H731" s="151">
        <v>8.0000000000000004E-4</v>
      </c>
      <c r="I731" s="145">
        <v>26.5</v>
      </c>
      <c r="J731" s="145">
        <v>0.02</v>
      </c>
    </row>
    <row r="732" spans="1:10" ht="13.15" customHeight="1">
      <c r="D732" s="105" t="s">
        <v>960</v>
      </c>
      <c r="E732" s="104"/>
      <c r="F732" s="103" t="s">
        <v>112</v>
      </c>
      <c r="G732" s="103" t="s">
        <v>113</v>
      </c>
      <c r="H732" s="150" t="s">
        <v>959</v>
      </c>
      <c r="I732" s="142" t="s">
        <v>958</v>
      </c>
      <c r="J732" s="141" t="s">
        <v>8</v>
      </c>
    </row>
    <row r="733" spans="1:10" ht="17.649999999999999" customHeight="1">
      <c r="D733" s="100">
        <v>88240</v>
      </c>
      <c r="E733" s="99" t="s">
        <v>1556</v>
      </c>
      <c r="F733" s="98" t="s">
        <v>121</v>
      </c>
      <c r="G733" s="98" t="s">
        <v>147</v>
      </c>
      <c r="H733" s="151">
        <v>1.8E-3</v>
      </c>
      <c r="I733" s="145">
        <v>15.39</v>
      </c>
      <c r="J733" s="145">
        <v>0.02</v>
      </c>
    </row>
    <row r="734" spans="1:10" ht="19.149999999999999" customHeight="1">
      <c r="D734" s="100">
        <v>88278</v>
      </c>
      <c r="E734" s="120" t="s">
        <v>1212</v>
      </c>
      <c r="F734" s="98" t="s">
        <v>121</v>
      </c>
      <c r="G734" s="98" t="s">
        <v>147</v>
      </c>
      <c r="H734" s="151">
        <v>5.0000000000000001E-3</v>
      </c>
      <c r="I734" s="145">
        <v>18.46</v>
      </c>
      <c r="J734" s="145">
        <v>0.09</v>
      </c>
    </row>
    <row r="735" spans="1:10" ht="13.15" customHeight="1">
      <c r="D735" s="100">
        <v>88317</v>
      </c>
      <c r="E735" s="99" t="s">
        <v>2163</v>
      </c>
      <c r="F735" s="98" t="s">
        <v>121</v>
      </c>
      <c r="G735" s="98" t="s">
        <v>147</v>
      </c>
      <c r="H735" s="151">
        <v>6.7999999999999996E-3</v>
      </c>
      <c r="I735" s="145">
        <v>18.36</v>
      </c>
      <c r="J735" s="145">
        <v>0.12</v>
      </c>
    </row>
    <row r="736" spans="1:10" ht="24.75" customHeight="1">
      <c r="D736" s="100">
        <v>93287</v>
      </c>
      <c r="E736" s="107" t="s">
        <v>2162</v>
      </c>
      <c r="F736" s="98" t="s">
        <v>121</v>
      </c>
      <c r="G736" s="98" t="s">
        <v>954</v>
      </c>
      <c r="H736" s="151">
        <v>1.4E-3</v>
      </c>
      <c r="I736" s="145">
        <v>423.06</v>
      </c>
      <c r="J736" s="145">
        <v>0.59</v>
      </c>
    </row>
    <row r="737" spans="1:10" ht="24.75" customHeight="1">
      <c r="D737" s="100">
        <v>93288</v>
      </c>
      <c r="E737" s="107" t="s">
        <v>2161</v>
      </c>
      <c r="F737" s="98" t="s">
        <v>121</v>
      </c>
      <c r="G737" s="98" t="s">
        <v>952</v>
      </c>
      <c r="H737" s="151">
        <v>1.1999999999999999E-3</v>
      </c>
      <c r="I737" s="145">
        <v>123.85</v>
      </c>
      <c r="J737" s="145">
        <v>0.14000000000000001</v>
      </c>
    </row>
    <row r="738" spans="1:10" ht="19.149999999999999" customHeight="1">
      <c r="D738" s="100">
        <v>100716</v>
      </c>
      <c r="E738" s="107" t="s">
        <v>2160</v>
      </c>
      <c r="F738" s="98" t="s">
        <v>121</v>
      </c>
      <c r="G738" s="98" t="s">
        <v>122</v>
      </c>
      <c r="H738" s="151">
        <v>0.22189999999999999</v>
      </c>
      <c r="I738" s="145">
        <v>24.8</v>
      </c>
      <c r="J738" s="145">
        <v>5.5</v>
      </c>
    </row>
    <row r="739" spans="1:10" ht="24.75" customHeight="1">
      <c r="D739" s="100">
        <v>100719</v>
      </c>
      <c r="E739" s="107" t="s">
        <v>2159</v>
      </c>
      <c r="F739" s="98" t="s">
        <v>121</v>
      </c>
      <c r="G739" s="98" t="s">
        <v>122</v>
      </c>
      <c r="H739" s="151">
        <v>0.22189999999999999</v>
      </c>
      <c r="I739" s="145">
        <v>7.81</v>
      </c>
      <c r="J739" s="145">
        <v>1.73</v>
      </c>
    </row>
    <row r="740" spans="1:10" ht="13.15" customHeight="1">
      <c r="A740" s="93">
        <v>53</v>
      </c>
      <c r="B740" s="93">
        <v>100773</v>
      </c>
      <c r="C740" s="1">
        <f>J740</f>
        <v>17.019999999999996</v>
      </c>
      <c r="D740" s="97"/>
      <c r="E740" s="96"/>
      <c r="F740" s="96"/>
      <c r="G740" s="95"/>
      <c r="H740" s="149" t="s">
        <v>951</v>
      </c>
      <c r="I740" s="144"/>
      <c r="J740" s="140">
        <v>17.019999999999996</v>
      </c>
    </row>
    <row r="741" spans="1:10" ht="24.4" customHeight="1">
      <c r="D741" s="113" t="s">
        <v>2158</v>
      </c>
      <c r="E741" s="112"/>
      <c r="F741" s="112"/>
      <c r="G741" s="112"/>
      <c r="H741" s="148"/>
      <c r="I741" s="143"/>
      <c r="J741" s="144"/>
    </row>
    <row r="742" spans="1:10" ht="13.15" customHeight="1">
      <c r="D742" s="105" t="s">
        <v>965</v>
      </c>
      <c r="E742" s="104"/>
      <c r="F742" s="103" t="s">
        <v>112</v>
      </c>
      <c r="G742" s="103" t="s">
        <v>113</v>
      </c>
      <c r="H742" s="150" t="s">
        <v>959</v>
      </c>
      <c r="I742" s="142" t="s">
        <v>958</v>
      </c>
      <c r="J742" s="141" t="s">
        <v>8</v>
      </c>
    </row>
    <row r="743" spans="1:10" ht="13.15" customHeight="1">
      <c r="D743" s="111">
        <v>9363</v>
      </c>
      <c r="E743" s="99" t="s">
        <v>219</v>
      </c>
      <c r="F743" s="98" t="s">
        <v>121</v>
      </c>
      <c r="G743" s="98" t="s">
        <v>125</v>
      </c>
      <c r="H743" s="151">
        <v>1</v>
      </c>
      <c r="I743" s="145">
        <v>104.72</v>
      </c>
      <c r="J743" s="145">
        <v>104.72</v>
      </c>
    </row>
    <row r="744" spans="1:10" ht="13.15" customHeight="1">
      <c r="D744" s="105" t="s">
        <v>960</v>
      </c>
      <c r="E744" s="104"/>
      <c r="F744" s="103" t="s">
        <v>112</v>
      </c>
      <c r="G744" s="103" t="s">
        <v>113</v>
      </c>
      <c r="H744" s="150" t="s">
        <v>959</v>
      </c>
      <c r="I744" s="142" t="s">
        <v>958</v>
      </c>
      <c r="J744" s="141" t="s">
        <v>8</v>
      </c>
    </row>
    <row r="745" spans="1:10" ht="13.15" customHeight="1">
      <c r="D745" s="111">
        <v>88262</v>
      </c>
      <c r="E745" s="99" t="s">
        <v>956</v>
      </c>
      <c r="F745" s="98" t="s">
        <v>121</v>
      </c>
      <c r="G745" s="98" t="s">
        <v>147</v>
      </c>
      <c r="H745" s="151">
        <v>0.24</v>
      </c>
      <c r="I745" s="145">
        <v>17.600000000000001</v>
      </c>
      <c r="J745" s="145">
        <v>4.22</v>
      </c>
    </row>
    <row r="746" spans="1:10" ht="13.15" customHeight="1">
      <c r="D746" s="100">
        <v>88316</v>
      </c>
      <c r="E746" s="99" t="s">
        <v>970</v>
      </c>
      <c r="F746" s="98" t="s">
        <v>121</v>
      </c>
      <c r="G746" s="98" t="s">
        <v>147</v>
      </c>
      <c r="H746" s="151">
        <v>0.24</v>
      </c>
      <c r="I746" s="145">
        <v>13.88</v>
      </c>
      <c r="J746" s="145">
        <v>3.33</v>
      </c>
    </row>
    <row r="747" spans="1:10" ht="13.15" customHeight="1">
      <c r="A747" s="93">
        <v>54</v>
      </c>
      <c r="B747" s="93">
        <v>9077</v>
      </c>
      <c r="C747" s="1">
        <f>J747</f>
        <v>112.27</v>
      </c>
      <c r="D747" s="97"/>
      <c r="E747" s="96"/>
      <c r="F747" s="96"/>
      <c r="G747" s="95"/>
      <c r="H747" s="149" t="s">
        <v>951</v>
      </c>
      <c r="I747" s="144"/>
      <c r="J747" s="140">
        <v>112.27</v>
      </c>
    </row>
    <row r="748" spans="1:10" ht="30.75" customHeight="1">
      <c r="D748" s="109" t="s">
        <v>2157</v>
      </c>
      <c r="E748" s="108"/>
      <c r="F748" s="108"/>
      <c r="G748" s="108"/>
      <c r="H748" s="152"/>
      <c r="I748" s="146"/>
      <c r="J748" s="147"/>
    </row>
    <row r="749" spans="1:10" ht="13.15" customHeight="1">
      <c r="D749" s="105" t="s">
        <v>965</v>
      </c>
      <c r="E749" s="104"/>
      <c r="F749" s="103" t="s">
        <v>112</v>
      </c>
      <c r="G749" s="103" t="s">
        <v>113</v>
      </c>
      <c r="H749" s="150" t="s">
        <v>959</v>
      </c>
      <c r="I749" s="142" t="s">
        <v>958</v>
      </c>
      <c r="J749" s="141" t="s">
        <v>8</v>
      </c>
    </row>
    <row r="750" spans="1:10" ht="19.149999999999999" customHeight="1">
      <c r="D750" s="123">
        <v>7266</v>
      </c>
      <c r="E750" s="107" t="s">
        <v>2156</v>
      </c>
      <c r="F750" s="98" t="s">
        <v>121</v>
      </c>
      <c r="G750" s="98" t="s">
        <v>2155</v>
      </c>
      <c r="H750" s="151">
        <v>2.793E-2</v>
      </c>
      <c r="I750" s="145">
        <v>750</v>
      </c>
      <c r="J750" s="145">
        <v>20.94</v>
      </c>
    </row>
    <row r="751" spans="1:10" ht="24.75" customHeight="1">
      <c r="D751" s="106">
        <v>34557</v>
      </c>
      <c r="E751" s="107" t="s">
        <v>2154</v>
      </c>
      <c r="F751" s="98" t="s">
        <v>121</v>
      </c>
      <c r="G751" s="98" t="s">
        <v>125</v>
      </c>
      <c r="H751" s="151">
        <v>0.42</v>
      </c>
      <c r="I751" s="145">
        <v>3.83</v>
      </c>
      <c r="J751" s="145">
        <v>1.6</v>
      </c>
    </row>
    <row r="752" spans="1:10" ht="13.15" customHeight="1">
      <c r="D752" s="106">
        <v>37395</v>
      </c>
      <c r="E752" s="99" t="s">
        <v>2153</v>
      </c>
      <c r="F752" s="98" t="s">
        <v>121</v>
      </c>
      <c r="G752" s="122" t="s">
        <v>1214</v>
      </c>
      <c r="H752" s="151">
        <v>5.0000000000000001E-3</v>
      </c>
      <c r="I752" s="145">
        <v>38.56</v>
      </c>
      <c r="J752" s="145">
        <v>0.19</v>
      </c>
    </row>
    <row r="753" spans="1:10" ht="13.15" customHeight="1">
      <c r="D753" s="105" t="s">
        <v>960</v>
      </c>
      <c r="E753" s="104"/>
      <c r="F753" s="103" t="s">
        <v>112</v>
      </c>
      <c r="G753" s="102" t="s">
        <v>113</v>
      </c>
      <c r="H753" s="150" t="s">
        <v>959</v>
      </c>
      <c r="I753" s="142" t="s">
        <v>958</v>
      </c>
      <c r="J753" s="141" t="s">
        <v>8</v>
      </c>
    </row>
    <row r="754" spans="1:10" ht="31.9" customHeight="1">
      <c r="D754" s="100">
        <v>87292</v>
      </c>
      <c r="E754" s="99" t="s">
        <v>2152</v>
      </c>
      <c r="F754" s="98" t="s">
        <v>121</v>
      </c>
      <c r="G754" s="121" t="s">
        <v>155</v>
      </c>
      <c r="H754" s="151">
        <v>9.7999999999999997E-3</v>
      </c>
      <c r="I754" s="145">
        <v>461.46</v>
      </c>
      <c r="J754" s="145">
        <v>4.5199999999999996</v>
      </c>
    </row>
    <row r="755" spans="1:10" ht="13.15" customHeight="1">
      <c r="D755" s="100">
        <v>88309</v>
      </c>
      <c r="E755" s="99" t="s">
        <v>1080</v>
      </c>
      <c r="F755" s="98" t="s">
        <v>121</v>
      </c>
      <c r="G755" s="98" t="s">
        <v>147</v>
      </c>
      <c r="H755" s="151">
        <v>1.2125345679012343</v>
      </c>
      <c r="I755" s="145">
        <v>17.79</v>
      </c>
      <c r="J755" s="145">
        <v>21.57</v>
      </c>
    </row>
    <row r="756" spans="1:10" ht="13.15" customHeight="1">
      <c r="D756" s="100">
        <v>88316</v>
      </c>
      <c r="E756" s="99" t="s">
        <v>970</v>
      </c>
      <c r="F756" s="98" t="s">
        <v>121</v>
      </c>
      <c r="G756" s="98" t="s">
        <v>147</v>
      </c>
      <c r="H756" s="151">
        <v>0.68500000000000005</v>
      </c>
      <c r="I756" s="145">
        <v>13.88</v>
      </c>
      <c r="J756" s="145">
        <v>9.5</v>
      </c>
    </row>
    <row r="757" spans="1:10" ht="13.15" customHeight="1">
      <c r="A757" s="93">
        <v>55</v>
      </c>
      <c r="B757" s="93">
        <v>87503</v>
      </c>
      <c r="C757" s="1">
        <f>J757</f>
        <v>58.320000000000007</v>
      </c>
      <c r="D757" s="97"/>
      <c r="E757" s="96"/>
      <c r="F757" s="96"/>
      <c r="G757" s="95"/>
      <c r="H757" s="149" t="s">
        <v>951</v>
      </c>
      <c r="I757" s="144"/>
      <c r="J757" s="140">
        <v>58.320000000000007</v>
      </c>
    </row>
    <row r="758" spans="1:10" ht="17.649999999999999" customHeight="1">
      <c r="D758" s="113" t="s">
        <v>2151</v>
      </c>
      <c r="E758" s="112"/>
      <c r="F758" s="112"/>
      <c r="G758" s="112"/>
      <c r="H758" s="148"/>
      <c r="I758" s="143"/>
      <c r="J758" s="144"/>
    </row>
    <row r="759" spans="1:10" ht="13.15" customHeight="1">
      <c r="D759" s="105" t="s">
        <v>960</v>
      </c>
      <c r="E759" s="104"/>
      <c r="F759" s="103" t="s">
        <v>112</v>
      </c>
      <c r="G759" s="103" t="s">
        <v>113</v>
      </c>
      <c r="H759" s="150" t="s">
        <v>959</v>
      </c>
      <c r="I759" s="142" t="s">
        <v>958</v>
      </c>
      <c r="J759" s="141" t="s">
        <v>8</v>
      </c>
    </row>
    <row r="760" spans="1:10" ht="31.9" customHeight="1">
      <c r="D760" s="100">
        <v>87294</v>
      </c>
      <c r="E760" s="99" t="s">
        <v>2150</v>
      </c>
      <c r="F760" s="98" t="s">
        <v>121</v>
      </c>
      <c r="G760" s="98" t="s">
        <v>155</v>
      </c>
      <c r="H760" s="151">
        <v>3.5000000000000001E-3</v>
      </c>
      <c r="I760" s="145">
        <v>434.5</v>
      </c>
      <c r="J760" s="145">
        <v>1.52</v>
      </c>
    </row>
    <row r="761" spans="1:10" ht="13.15" customHeight="1">
      <c r="D761" s="100">
        <v>88309</v>
      </c>
      <c r="E761" s="99" t="s">
        <v>1080</v>
      </c>
      <c r="F761" s="98" t="s">
        <v>121</v>
      </c>
      <c r="G761" s="98" t="s">
        <v>147</v>
      </c>
      <c r="H761" s="151">
        <v>0.13683333333333336</v>
      </c>
      <c r="I761" s="145">
        <v>17.79</v>
      </c>
      <c r="J761" s="145">
        <v>2.4300000000000002</v>
      </c>
    </row>
    <row r="762" spans="1:10" ht="13.15" customHeight="1">
      <c r="D762" s="100">
        <v>88316</v>
      </c>
      <c r="E762" s="99" t="s">
        <v>970</v>
      </c>
      <c r="F762" s="98" t="s">
        <v>121</v>
      </c>
      <c r="G762" s="98" t="s">
        <v>147</v>
      </c>
      <c r="H762" s="151">
        <v>0.03</v>
      </c>
      <c r="I762" s="145">
        <v>13.88</v>
      </c>
      <c r="J762" s="145">
        <v>0.41</v>
      </c>
    </row>
    <row r="763" spans="1:10" ht="13.15" customHeight="1">
      <c r="A763" s="93">
        <v>56</v>
      </c>
      <c r="B763" s="93">
        <v>93201</v>
      </c>
      <c r="C763" s="1">
        <f>J763</f>
        <v>4.3600000000000003</v>
      </c>
      <c r="D763" s="97"/>
      <c r="E763" s="96"/>
      <c r="F763" s="96"/>
      <c r="G763" s="95"/>
      <c r="H763" s="149" t="s">
        <v>951</v>
      </c>
      <c r="I763" s="144"/>
      <c r="J763" s="140">
        <v>4.3600000000000003</v>
      </c>
    </row>
    <row r="764" spans="1:10" ht="17.649999999999999" customHeight="1">
      <c r="D764" s="113" t="s">
        <v>2149</v>
      </c>
      <c r="E764" s="112"/>
      <c r="F764" s="112"/>
      <c r="G764" s="112"/>
      <c r="H764" s="148"/>
      <c r="I764" s="143"/>
      <c r="J764" s="144"/>
    </row>
    <row r="765" spans="1:10" ht="13.15" customHeight="1">
      <c r="D765" s="105" t="s">
        <v>991</v>
      </c>
      <c r="E765" s="104"/>
      <c r="F765" s="103" t="s">
        <v>112</v>
      </c>
      <c r="G765" s="103" t="s">
        <v>113</v>
      </c>
      <c r="H765" s="150" t="s">
        <v>959</v>
      </c>
      <c r="I765" s="142" t="s">
        <v>958</v>
      </c>
      <c r="J765" s="141" t="s">
        <v>8</v>
      </c>
    </row>
    <row r="766" spans="1:10" ht="13.15" customHeight="1">
      <c r="D766" s="118">
        <v>88245</v>
      </c>
      <c r="E766" s="99" t="s">
        <v>976</v>
      </c>
      <c r="F766" s="98" t="s">
        <v>121</v>
      </c>
      <c r="G766" s="98" t="s">
        <v>147</v>
      </c>
      <c r="H766" s="151">
        <v>1.5</v>
      </c>
      <c r="I766" s="145">
        <v>17.7</v>
      </c>
      <c r="J766" s="145">
        <v>26.55</v>
      </c>
    </row>
    <row r="767" spans="1:10" ht="13.15" customHeight="1">
      <c r="D767" s="118">
        <v>88309</v>
      </c>
      <c r="E767" s="99" t="s">
        <v>1080</v>
      </c>
      <c r="F767" s="98" t="s">
        <v>121</v>
      </c>
      <c r="G767" s="98" t="s">
        <v>147</v>
      </c>
      <c r="H767" s="151">
        <v>3.5</v>
      </c>
      <c r="I767" s="145">
        <v>17.79</v>
      </c>
      <c r="J767" s="145">
        <v>62.26</v>
      </c>
    </row>
    <row r="768" spans="1:10" ht="13.15" customHeight="1">
      <c r="D768" s="118">
        <v>88243</v>
      </c>
      <c r="E768" s="99" t="s">
        <v>1075</v>
      </c>
      <c r="F768" s="98" t="s">
        <v>121</v>
      </c>
      <c r="G768" s="98" t="s">
        <v>147</v>
      </c>
      <c r="H768" s="151">
        <v>5.8425660377358506</v>
      </c>
      <c r="I768" s="145">
        <v>16.559999999999999</v>
      </c>
      <c r="J768" s="145">
        <v>96.75</v>
      </c>
    </row>
    <row r="769" spans="1:10" ht="13.15" customHeight="1">
      <c r="D769" s="118">
        <v>88238</v>
      </c>
      <c r="E769" s="99" t="s">
        <v>977</v>
      </c>
      <c r="F769" s="98" t="s">
        <v>121</v>
      </c>
      <c r="G769" s="98" t="s">
        <v>147</v>
      </c>
      <c r="H769" s="151">
        <v>1</v>
      </c>
      <c r="I769" s="145">
        <v>13.77</v>
      </c>
      <c r="J769" s="145">
        <v>13.77</v>
      </c>
    </row>
    <row r="770" spans="1:10" ht="13.15" customHeight="1">
      <c r="D770" s="105" t="s">
        <v>965</v>
      </c>
      <c r="E770" s="104"/>
      <c r="F770" s="103" t="s">
        <v>112</v>
      </c>
      <c r="G770" s="103" t="s">
        <v>113</v>
      </c>
      <c r="H770" s="150" t="s">
        <v>959</v>
      </c>
      <c r="I770" s="142" t="s">
        <v>958</v>
      </c>
      <c r="J770" s="141" t="s">
        <v>8</v>
      </c>
    </row>
    <row r="771" spans="1:10" ht="13.15" customHeight="1">
      <c r="D771" s="117" t="s">
        <v>1074</v>
      </c>
      <c r="E771" s="99" t="s">
        <v>1073</v>
      </c>
      <c r="F771" s="98" t="s">
        <v>140</v>
      </c>
      <c r="G771" s="98" t="s">
        <v>177</v>
      </c>
      <c r="H771" s="151">
        <v>311</v>
      </c>
      <c r="I771" s="145">
        <v>0.71</v>
      </c>
      <c r="J771" s="145">
        <v>220.81</v>
      </c>
    </row>
    <row r="772" spans="1:10" ht="13.15" customHeight="1">
      <c r="D772" s="117" t="s">
        <v>1072</v>
      </c>
      <c r="E772" s="99" t="s">
        <v>1071</v>
      </c>
      <c r="F772" s="98" t="s">
        <v>140</v>
      </c>
      <c r="G772" s="98" t="s">
        <v>155</v>
      </c>
      <c r="H772" s="151">
        <v>0.56000000000000005</v>
      </c>
      <c r="I772" s="145">
        <v>50</v>
      </c>
      <c r="J772" s="145">
        <v>28</v>
      </c>
    </row>
    <row r="773" spans="1:10" ht="13.15" customHeight="1">
      <c r="D773" s="117" t="s">
        <v>2148</v>
      </c>
      <c r="E773" s="99" t="s">
        <v>2147</v>
      </c>
      <c r="F773" s="98" t="s">
        <v>140</v>
      </c>
      <c r="G773" s="98" t="s">
        <v>177</v>
      </c>
      <c r="H773" s="151">
        <v>0.5</v>
      </c>
      <c r="I773" s="145">
        <v>17.829999999999998</v>
      </c>
      <c r="J773" s="145">
        <v>8.91</v>
      </c>
    </row>
    <row r="774" spans="1:10" ht="13.15" customHeight="1">
      <c r="D774" s="117" t="s">
        <v>2146</v>
      </c>
      <c r="E774" s="99" t="s">
        <v>2145</v>
      </c>
      <c r="F774" s="98" t="s">
        <v>140</v>
      </c>
      <c r="G774" s="98" t="s">
        <v>177</v>
      </c>
      <c r="H774" s="151">
        <v>25</v>
      </c>
      <c r="I774" s="145">
        <v>10.17</v>
      </c>
      <c r="J774" s="145">
        <v>254.25</v>
      </c>
    </row>
    <row r="775" spans="1:10" ht="13.15" customHeight="1">
      <c r="D775" s="117" t="s">
        <v>2144</v>
      </c>
      <c r="E775" s="99" t="s">
        <v>2143</v>
      </c>
      <c r="F775" s="98" t="s">
        <v>140</v>
      </c>
      <c r="G775" s="98" t="s">
        <v>125</v>
      </c>
      <c r="H775" s="151">
        <v>220</v>
      </c>
      <c r="I775" s="145">
        <v>5.12</v>
      </c>
      <c r="J775" s="145">
        <v>1126.4000000000001</v>
      </c>
    </row>
    <row r="776" spans="1:10" ht="13.15" customHeight="1">
      <c r="D776" s="117" t="s">
        <v>2142</v>
      </c>
      <c r="E776" s="99" t="s">
        <v>2141</v>
      </c>
      <c r="F776" s="98" t="s">
        <v>140</v>
      </c>
      <c r="G776" s="98" t="s">
        <v>155</v>
      </c>
      <c r="H776" s="151">
        <v>0.435</v>
      </c>
      <c r="I776" s="145">
        <v>76.319999999999993</v>
      </c>
      <c r="J776" s="145">
        <v>33.19</v>
      </c>
    </row>
    <row r="777" spans="1:10" ht="13.15" customHeight="1">
      <c r="D777" s="117" t="s">
        <v>2140</v>
      </c>
      <c r="E777" s="99" t="s">
        <v>2139</v>
      </c>
      <c r="F777" s="98" t="s">
        <v>140</v>
      </c>
      <c r="G777" s="98" t="s">
        <v>155</v>
      </c>
      <c r="H777" s="151">
        <v>0.435</v>
      </c>
      <c r="I777" s="145">
        <v>76.73</v>
      </c>
      <c r="J777" s="145">
        <v>33.369999999999997</v>
      </c>
    </row>
    <row r="778" spans="1:10" ht="13.15" customHeight="1">
      <c r="A778" s="93">
        <v>57</v>
      </c>
      <c r="B778" s="93">
        <v>40530</v>
      </c>
      <c r="C778" s="1">
        <f>J778</f>
        <v>1904.26</v>
      </c>
      <c r="D778" s="97"/>
      <c r="E778" s="96"/>
      <c r="F778" s="96"/>
      <c r="G778" s="95"/>
      <c r="H778" s="149" t="s">
        <v>951</v>
      </c>
      <c r="I778" s="144"/>
      <c r="J778" s="140">
        <v>1904.26</v>
      </c>
    </row>
    <row r="779" spans="1:10" ht="19.149999999999999" customHeight="1">
      <c r="D779" s="109" t="s">
        <v>2138</v>
      </c>
      <c r="E779" s="108"/>
      <c r="F779" s="108"/>
      <c r="G779" s="108"/>
      <c r="H779" s="152"/>
      <c r="I779" s="146"/>
      <c r="J779" s="147"/>
    </row>
    <row r="780" spans="1:10" ht="13.15" customHeight="1">
      <c r="D780" s="105" t="s">
        <v>965</v>
      </c>
      <c r="E780" s="104"/>
      <c r="F780" s="103" t="s">
        <v>112</v>
      </c>
      <c r="G780" s="102" t="s">
        <v>113</v>
      </c>
      <c r="H780" s="150" t="s">
        <v>959</v>
      </c>
      <c r="I780" s="142" t="s">
        <v>958</v>
      </c>
      <c r="J780" s="141" t="s">
        <v>8</v>
      </c>
    </row>
    <row r="781" spans="1:10" ht="19.149999999999999" customHeight="1">
      <c r="D781" s="106">
        <v>37586</v>
      </c>
      <c r="E781" s="107" t="s">
        <v>2137</v>
      </c>
      <c r="F781" s="98" t="s">
        <v>121</v>
      </c>
      <c r="G781" s="122" t="s">
        <v>1214</v>
      </c>
      <c r="H781" s="151">
        <v>5.1455555555554429E-2</v>
      </c>
      <c r="I781" s="145">
        <v>44.85</v>
      </c>
      <c r="J781" s="145">
        <v>2.2999999999999998</v>
      </c>
    </row>
    <row r="782" spans="1:10" ht="19.149999999999999" customHeight="1">
      <c r="D782" s="106">
        <v>39413</v>
      </c>
      <c r="E782" s="107" t="s">
        <v>1222</v>
      </c>
      <c r="F782" s="98" t="s">
        <v>121</v>
      </c>
      <c r="G782" s="116" t="s">
        <v>122</v>
      </c>
      <c r="H782" s="151">
        <v>2.105</v>
      </c>
      <c r="I782" s="145">
        <v>12.68</v>
      </c>
      <c r="J782" s="145">
        <v>26.69</v>
      </c>
    </row>
    <row r="783" spans="1:10" ht="19.149999999999999" customHeight="1">
      <c r="D783" s="106">
        <v>39419</v>
      </c>
      <c r="E783" s="107" t="s">
        <v>2136</v>
      </c>
      <c r="F783" s="98" t="s">
        <v>121</v>
      </c>
      <c r="G783" s="98" t="s">
        <v>125</v>
      </c>
      <c r="H783" s="151">
        <v>1.8149999999999999</v>
      </c>
      <c r="I783" s="145">
        <v>8.8000000000000007</v>
      </c>
      <c r="J783" s="145">
        <v>15.97</v>
      </c>
    </row>
    <row r="784" spans="1:10" ht="24.75" customHeight="1">
      <c r="D784" s="106">
        <v>39422</v>
      </c>
      <c r="E784" s="99" t="s">
        <v>2135</v>
      </c>
      <c r="F784" s="98" t="s">
        <v>121</v>
      </c>
      <c r="G784" s="98" t="s">
        <v>125</v>
      </c>
      <c r="H784" s="151">
        <v>5.7949999999999999</v>
      </c>
      <c r="I784" s="145">
        <v>9.99</v>
      </c>
      <c r="J784" s="145">
        <v>57.89</v>
      </c>
    </row>
    <row r="785" spans="1:10" ht="19.149999999999999" customHeight="1">
      <c r="D785" s="106">
        <v>39431</v>
      </c>
      <c r="E785" s="107" t="s">
        <v>2134</v>
      </c>
      <c r="F785" s="98" t="s">
        <v>121</v>
      </c>
      <c r="G785" s="98" t="s">
        <v>125</v>
      </c>
      <c r="H785" s="151">
        <v>2.4950000000000001</v>
      </c>
      <c r="I785" s="145">
        <v>0.14000000000000001</v>
      </c>
      <c r="J785" s="145">
        <v>0.34</v>
      </c>
    </row>
    <row r="786" spans="1:10" ht="19.149999999999999" customHeight="1">
      <c r="D786" s="106">
        <v>39432</v>
      </c>
      <c r="E786" s="107" t="s">
        <v>1219</v>
      </c>
      <c r="F786" s="98" t="s">
        <v>121</v>
      </c>
      <c r="G786" s="98" t="s">
        <v>125</v>
      </c>
      <c r="H786" s="151">
        <v>1.585</v>
      </c>
      <c r="I786" s="145">
        <v>1.88</v>
      </c>
      <c r="J786" s="145">
        <v>2.97</v>
      </c>
    </row>
    <row r="787" spans="1:10" ht="24.75" customHeight="1">
      <c r="D787" s="106">
        <v>39434</v>
      </c>
      <c r="E787" s="107" t="s">
        <v>2133</v>
      </c>
      <c r="F787" s="98" t="s">
        <v>121</v>
      </c>
      <c r="G787" s="98" t="s">
        <v>177</v>
      </c>
      <c r="H787" s="151">
        <v>1.0249999999999999</v>
      </c>
      <c r="I787" s="145">
        <v>2.52</v>
      </c>
      <c r="J787" s="145">
        <v>2.58</v>
      </c>
    </row>
    <row r="788" spans="1:10" ht="19.149999999999999" customHeight="1">
      <c r="D788" s="106">
        <v>39435</v>
      </c>
      <c r="E788" s="107" t="s">
        <v>1217</v>
      </c>
      <c r="F788" s="98" t="s">
        <v>121</v>
      </c>
      <c r="G788" s="116" t="s">
        <v>118</v>
      </c>
      <c r="H788" s="151">
        <v>20.0077</v>
      </c>
      <c r="I788" s="145">
        <v>0.06</v>
      </c>
      <c r="J788" s="145">
        <v>1.2</v>
      </c>
    </row>
    <row r="789" spans="1:10" ht="19.149999999999999" customHeight="1">
      <c r="D789" s="106">
        <v>39443</v>
      </c>
      <c r="E789" s="107" t="s">
        <v>1216</v>
      </c>
      <c r="F789" s="98" t="s">
        <v>121</v>
      </c>
      <c r="G789" s="98" t="s">
        <v>118</v>
      </c>
      <c r="H789" s="151">
        <v>0.90500000000000003</v>
      </c>
      <c r="I789" s="145">
        <v>0.16</v>
      </c>
      <c r="J789" s="145">
        <v>0.14000000000000001</v>
      </c>
    </row>
    <row r="790" spans="1:10" ht="13.15" customHeight="1">
      <c r="D790" s="105" t="s">
        <v>960</v>
      </c>
      <c r="E790" s="104"/>
      <c r="F790" s="103" t="s">
        <v>112</v>
      </c>
      <c r="G790" s="103" t="s">
        <v>113</v>
      </c>
      <c r="H790" s="150" t="s">
        <v>959</v>
      </c>
      <c r="I790" s="142" t="s">
        <v>958</v>
      </c>
      <c r="J790" s="141" t="s">
        <v>8</v>
      </c>
    </row>
    <row r="791" spans="1:10" ht="19.149999999999999" customHeight="1">
      <c r="D791" s="100">
        <v>88278</v>
      </c>
      <c r="E791" s="107" t="s">
        <v>2132</v>
      </c>
      <c r="F791" s="98" t="s">
        <v>121</v>
      </c>
      <c r="G791" s="98" t="s">
        <v>147</v>
      </c>
      <c r="H791" s="151">
        <v>5.0000000000000001E-3</v>
      </c>
      <c r="I791" s="145">
        <v>18.46</v>
      </c>
      <c r="J791" s="145">
        <v>0.09</v>
      </c>
    </row>
    <row r="792" spans="1:10" ht="13.15" customHeight="1">
      <c r="D792" s="100">
        <v>88316</v>
      </c>
      <c r="E792" s="99" t="s">
        <v>970</v>
      </c>
      <c r="F792" s="98" t="s">
        <v>121</v>
      </c>
      <c r="G792" s="98" t="s">
        <v>147</v>
      </c>
      <c r="H792" s="151">
        <v>5.0000000000000001E-3</v>
      </c>
      <c r="I792" s="145">
        <v>13.88</v>
      </c>
      <c r="J792" s="145">
        <v>0.06</v>
      </c>
    </row>
    <row r="793" spans="1:10" ht="13.15" customHeight="1">
      <c r="A793" s="93">
        <v>58</v>
      </c>
      <c r="B793" s="93">
        <v>96361</v>
      </c>
      <c r="C793" s="1">
        <f>J793</f>
        <v>110.23</v>
      </c>
      <c r="D793" s="97"/>
      <c r="E793" s="96"/>
      <c r="F793" s="96"/>
      <c r="G793" s="95"/>
      <c r="H793" s="149" t="s">
        <v>951</v>
      </c>
      <c r="I793" s="144"/>
      <c r="J793" s="140">
        <v>110.23</v>
      </c>
    </row>
    <row r="794" spans="1:10" ht="17.649999999999999" customHeight="1">
      <c r="D794" s="113" t="s">
        <v>2131</v>
      </c>
      <c r="E794" s="112"/>
      <c r="F794" s="112"/>
      <c r="G794" s="112"/>
      <c r="H794" s="148"/>
      <c r="I794" s="143"/>
      <c r="J794" s="144"/>
    </row>
    <row r="795" spans="1:10" ht="13.15" customHeight="1">
      <c r="D795" s="105" t="s">
        <v>965</v>
      </c>
      <c r="E795" s="104"/>
      <c r="F795" s="103" t="s">
        <v>112</v>
      </c>
      <c r="G795" s="103" t="s">
        <v>113</v>
      </c>
      <c r="H795" s="150" t="s">
        <v>959</v>
      </c>
      <c r="I795" s="142" t="s">
        <v>958</v>
      </c>
      <c r="J795" s="141" t="s">
        <v>8</v>
      </c>
    </row>
    <row r="796" spans="1:10" ht="24.75" customHeight="1">
      <c r="D796" s="110" t="s">
        <v>2130</v>
      </c>
      <c r="E796" s="99" t="s">
        <v>2129</v>
      </c>
      <c r="F796" s="98" t="s">
        <v>136</v>
      </c>
      <c r="G796" s="98" t="s">
        <v>226</v>
      </c>
      <c r="H796" s="151">
        <v>2</v>
      </c>
      <c r="I796" s="145">
        <v>12.46</v>
      </c>
      <c r="J796" s="145">
        <v>24.92</v>
      </c>
    </row>
    <row r="797" spans="1:10" ht="13.15" customHeight="1">
      <c r="D797" s="110" t="s">
        <v>2128</v>
      </c>
      <c r="E797" s="99" t="s">
        <v>2127</v>
      </c>
      <c r="F797" s="98" t="s">
        <v>136</v>
      </c>
      <c r="G797" s="98" t="s">
        <v>226</v>
      </c>
      <c r="H797" s="151">
        <v>1</v>
      </c>
      <c r="I797" s="145">
        <v>2.33</v>
      </c>
      <c r="J797" s="145">
        <v>2.33</v>
      </c>
    </row>
    <row r="798" spans="1:10" ht="13.15" customHeight="1">
      <c r="D798" s="110" t="s">
        <v>2126</v>
      </c>
      <c r="E798" s="99" t="s">
        <v>2125</v>
      </c>
      <c r="F798" s="98" t="s">
        <v>136</v>
      </c>
      <c r="G798" s="98" t="s">
        <v>226</v>
      </c>
      <c r="H798" s="151">
        <v>1</v>
      </c>
      <c r="I798" s="145">
        <v>377.22284124999987</v>
      </c>
      <c r="J798" s="145">
        <v>377.22</v>
      </c>
    </row>
    <row r="799" spans="1:10" ht="13.15" customHeight="1">
      <c r="D799" s="110" t="s">
        <v>2104</v>
      </c>
      <c r="E799" s="99" t="s">
        <v>2103</v>
      </c>
      <c r="F799" s="98" t="s">
        <v>136</v>
      </c>
      <c r="G799" s="98" t="s">
        <v>547</v>
      </c>
      <c r="H799" s="151">
        <v>8.8099999999999998E-2</v>
      </c>
      <c r="I799" s="145">
        <v>72.959999999999994</v>
      </c>
      <c r="J799" s="145">
        <v>6.42</v>
      </c>
    </row>
    <row r="800" spans="1:10" ht="13.15" customHeight="1">
      <c r="D800" s="105" t="s">
        <v>960</v>
      </c>
      <c r="E800" s="104"/>
      <c r="F800" s="103" t="s">
        <v>112</v>
      </c>
      <c r="G800" s="103" t="s">
        <v>113</v>
      </c>
      <c r="H800" s="150" t="s">
        <v>959</v>
      </c>
      <c r="I800" s="142" t="s">
        <v>958</v>
      </c>
      <c r="J800" s="141" t="s">
        <v>8</v>
      </c>
    </row>
    <row r="801" spans="1:10" ht="17.649999999999999" customHeight="1">
      <c r="D801" s="110" t="s">
        <v>1087</v>
      </c>
      <c r="E801" s="99" t="s">
        <v>1086</v>
      </c>
      <c r="F801" s="98" t="s">
        <v>136</v>
      </c>
      <c r="G801" s="98" t="s">
        <v>993</v>
      </c>
      <c r="H801" s="151">
        <v>0.77910000000000001</v>
      </c>
      <c r="I801" s="145">
        <v>18.420000000000002</v>
      </c>
      <c r="J801" s="145">
        <v>14.35</v>
      </c>
    </row>
    <row r="802" spans="1:10" ht="13.15" customHeight="1">
      <c r="D802" s="110" t="s">
        <v>1178</v>
      </c>
      <c r="E802" s="99" t="s">
        <v>1177</v>
      </c>
      <c r="F802" s="98" t="s">
        <v>136</v>
      </c>
      <c r="G802" s="98" t="s">
        <v>993</v>
      </c>
      <c r="H802" s="151">
        <v>0.43840000000000001</v>
      </c>
      <c r="I802" s="145">
        <v>15.3</v>
      </c>
      <c r="J802" s="145">
        <v>6.7</v>
      </c>
    </row>
    <row r="803" spans="1:10" ht="13.15" customHeight="1">
      <c r="A803" s="93">
        <v>59</v>
      </c>
      <c r="B803" s="93" t="s">
        <v>225</v>
      </c>
      <c r="C803" s="1">
        <f>J803</f>
        <v>431.94000000000005</v>
      </c>
      <c r="D803" s="97"/>
      <c r="E803" s="96"/>
      <c r="F803" s="96"/>
      <c r="G803" s="95"/>
      <c r="H803" s="149" t="s">
        <v>951</v>
      </c>
      <c r="I803" s="144"/>
      <c r="J803" s="140">
        <v>431.94000000000005</v>
      </c>
    </row>
    <row r="804" spans="1:10" ht="19.149999999999999" customHeight="1">
      <c r="D804" s="109" t="s">
        <v>2124</v>
      </c>
      <c r="E804" s="108"/>
      <c r="F804" s="108"/>
      <c r="G804" s="108"/>
      <c r="H804" s="152"/>
      <c r="I804" s="146"/>
      <c r="J804" s="147"/>
    </row>
    <row r="805" spans="1:10" ht="13.15" customHeight="1">
      <c r="D805" s="105" t="s">
        <v>965</v>
      </c>
      <c r="E805" s="104"/>
      <c r="F805" s="103" t="s">
        <v>112</v>
      </c>
      <c r="G805" s="103" t="s">
        <v>113</v>
      </c>
      <c r="H805" s="150" t="s">
        <v>959</v>
      </c>
      <c r="I805" s="142" t="s">
        <v>958</v>
      </c>
      <c r="J805" s="141" t="s">
        <v>8</v>
      </c>
    </row>
    <row r="806" spans="1:10" ht="24.75" customHeight="1">
      <c r="D806" s="106">
        <v>4384</v>
      </c>
      <c r="E806" s="107" t="s">
        <v>2123</v>
      </c>
      <c r="F806" s="98" t="s">
        <v>121</v>
      </c>
      <c r="G806" s="98" t="s">
        <v>118</v>
      </c>
      <c r="H806" s="151">
        <v>2</v>
      </c>
      <c r="I806" s="145">
        <v>14.85</v>
      </c>
      <c r="J806" s="145">
        <v>29.7</v>
      </c>
    </row>
    <row r="807" spans="1:10" ht="12" customHeight="1">
      <c r="D807" s="106">
        <v>6138</v>
      </c>
      <c r="E807" s="99" t="s">
        <v>2122</v>
      </c>
      <c r="F807" s="98" t="s">
        <v>121</v>
      </c>
      <c r="G807" s="98" t="s">
        <v>118</v>
      </c>
      <c r="H807" s="151">
        <v>1</v>
      </c>
      <c r="I807" s="145">
        <v>1.61</v>
      </c>
      <c r="J807" s="145">
        <v>1.61</v>
      </c>
    </row>
    <row r="808" spans="1:10" ht="19.149999999999999" customHeight="1">
      <c r="D808" s="106">
        <v>36520</v>
      </c>
      <c r="E808" s="107" t="s">
        <v>2121</v>
      </c>
      <c r="F808" s="98" t="s">
        <v>121</v>
      </c>
      <c r="G808" s="98" t="s">
        <v>118</v>
      </c>
      <c r="H808" s="151">
        <v>1</v>
      </c>
      <c r="I808" s="145">
        <v>417.38976636568833</v>
      </c>
      <c r="J808" s="145">
        <v>417.38</v>
      </c>
    </row>
    <row r="809" spans="1:10" ht="13.15" customHeight="1">
      <c r="D809" s="106">
        <v>37329</v>
      </c>
      <c r="E809" s="99" t="s">
        <v>2120</v>
      </c>
      <c r="F809" s="98" t="s">
        <v>121</v>
      </c>
      <c r="G809" s="98" t="s">
        <v>177</v>
      </c>
      <c r="H809" s="151">
        <v>8.8099999999999998E-2</v>
      </c>
      <c r="I809" s="145">
        <v>80.38</v>
      </c>
      <c r="J809" s="145">
        <v>7.08</v>
      </c>
    </row>
    <row r="810" spans="1:10" ht="13.15" customHeight="1">
      <c r="D810" s="105" t="s">
        <v>960</v>
      </c>
      <c r="E810" s="104"/>
      <c r="F810" s="103" t="s">
        <v>112</v>
      </c>
      <c r="G810" s="103" t="s">
        <v>113</v>
      </c>
      <c r="H810" s="150" t="s">
        <v>959</v>
      </c>
      <c r="I810" s="142" t="s">
        <v>958</v>
      </c>
      <c r="J810" s="141" t="s">
        <v>8</v>
      </c>
    </row>
    <row r="811" spans="1:10" ht="19.149999999999999" customHeight="1">
      <c r="D811" s="100">
        <v>88267</v>
      </c>
      <c r="E811" s="120" t="s">
        <v>1101</v>
      </c>
      <c r="F811" s="98" t="s">
        <v>121</v>
      </c>
      <c r="G811" s="98" t="s">
        <v>147</v>
      </c>
      <c r="H811" s="151">
        <v>1.1539999999999999</v>
      </c>
      <c r="I811" s="145">
        <v>17.309999999999999</v>
      </c>
      <c r="J811" s="145">
        <v>19.97</v>
      </c>
    </row>
    <row r="812" spans="1:10" ht="13.15" customHeight="1">
      <c r="D812" s="100">
        <v>88316</v>
      </c>
      <c r="E812" s="99" t="s">
        <v>970</v>
      </c>
      <c r="F812" s="98" t="s">
        <v>121</v>
      </c>
      <c r="G812" s="98" t="s">
        <v>147</v>
      </c>
      <c r="H812" s="151">
        <v>0.55649999999999999</v>
      </c>
      <c r="I812" s="145">
        <v>13.88</v>
      </c>
      <c r="J812" s="145">
        <v>7.72</v>
      </c>
    </row>
    <row r="813" spans="1:10" ht="13.15" customHeight="1">
      <c r="A813" s="93">
        <v>60</v>
      </c>
      <c r="B813" s="93">
        <v>95471</v>
      </c>
      <c r="C813" s="1">
        <f>J813</f>
        <v>483.46000000000004</v>
      </c>
      <c r="D813" s="97"/>
      <c r="E813" s="96"/>
      <c r="F813" s="96"/>
      <c r="G813" s="95"/>
      <c r="H813" s="149" t="s">
        <v>951</v>
      </c>
      <c r="I813" s="144"/>
      <c r="J813" s="140">
        <v>483.46000000000004</v>
      </c>
    </row>
    <row r="814" spans="1:10" ht="17.649999999999999" customHeight="1">
      <c r="D814" s="113" t="s">
        <v>2119</v>
      </c>
      <c r="E814" s="112"/>
      <c r="F814" s="112"/>
      <c r="G814" s="112"/>
      <c r="H814" s="148"/>
      <c r="I814" s="143"/>
      <c r="J814" s="144"/>
    </row>
    <row r="815" spans="1:10" ht="13.15" customHeight="1">
      <c r="A815" s="93">
        <v>61</v>
      </c>
      <c r="B815" s="93" t="s">
        <v>229</v>
      </c>
      <c r="C815" s="1">
        <f>J815</f>
        <v>245.58</v>
      </c>
      <c r="D815" s="113"/>
      <c r="E815" s="94"/>
      <c r="H815" s="149" t="s">
        <v>951</v>
      </c>
      <c r="J815" s="140">
        <v>245.58</v>
      </c>
    </row>
    <row r="816" spans="1:10" ht="17.649999999999999" customHeight="1">
      <c r="D816" s="113" t="s">
        <v>2118</v>
      </c>
      <c r="E816" s="112"/>
      <c r="F816" s="112"/>
      <c r="G816" s="112"/>
      <c r="H816" s="148"/>
      <c r="I816" s="143"/>
      <c r="J816" s="144"/>
    </row>
    <row r="817" spans="1:10" ht="13.15" customHeight="1">
      <c r="D817" s="105" t="s">
        <v>965</v>
      </c>
      <c r="E817" s="104"/>
      <c r="F817" s="103" t="s">
        <v>112</v>
      </c>
      <c r="G817" s="103" t="s">
        <v>113</v>
      </c>
      <c r="H817" s="150" t="s">
        <v>959</v>
      </c>
      <c r="I817" s="142" t="s">
        <v>958</v>
      </c>
      <c r="J817" s="141" t="s">
        <v>8</v>
      </c>
    </row>
    <row r="818" spans="1:10" ht="13.15" customHeight="1">
      <c r="D818" s="110" t="s">
        <v>2117</v>
      </c>
      <c r="E818" s="99" t="s">
        <v>2116</v>
      </c>
      <c r="F818" s="98" t="s">
        <v>136</v>
      </c>
      <c r="G818" s="98" t="s">
        <v>226</v>
      </c>
      <c r="H818" s="151">
        <v>1</v>
      </c>
      <c r="I818" s="145">
        <v>34.1</v>
      </c>
      <c r="J818" s="145">
        <v>34.1</v>
      </c>
    </row>
    <row r="819" spans="1:10" ht="13.15" customHeight="1">
      <c r="D819" s="105" t="s">
        <v>960</v>
      </c>
      <c r="E819" s="104"/>
      <c r="F819" s="103" t="s">
        <v>112</v>
      </c>
      <c r="G819" s="103" t="s">
        <v>113</v>
      </c>
      <c r="H819" s="150" t="s">
        <v>959</v>
      </c>
      <c r="I819" s="142" t="s">
        <v>958</v>
      </c>
      <c r="J819" s="141" t="s">
        <v>8</v>
      </c>
    </row>
    <row r="820" spans="1:10" ht="17.649999999999999" customHeight="1">
      <c r="D820" s="110" t="s">
        <v>1087</v>
      </c>
      <c r="E820" s="99" t="s">
        <v>1086</v>
      </c>
      <c r="F820" s="98" t="s">
        <v>136</v>
      </c>
      <c r="G820" s="98" t="s">
        <v>993</v>
      </c>
      <c r="H820" s="151">
        <v>8.3416949152542566E-2</v>
      </c>
      <c r="I820" s="145">
        <v>18.420000000000002</v>
      </c>
      <c r="J820" s="145">
        <v>1.53</v>
      </c>
    </row>
    <row r="821" spans="1:10" ht="13.15" customHeight="1">
      <c r="D821" s="110" t="s">
        <v>1178</v>
      </c>
      <c r="E821" s="99" t="s">
        <v>1177</v>
      </c>
      <c r="F821" s="98" t="s">
        <v>136</v>
      </c>
      <c r="G821" s="98" t="s">
        <v>993</v>
      </c>
      <c r="H821" s="151">
        <v>0.01</v>
      </c>
      <c r="I821" s="145">
        <v>15.3</v>
      </c>
      <c r="J821" s="145">
        <v>0.15</v>
      </c>
    </row>
    <row r="822" spans="1:10" ht="13.15" customHeight="1">
      <c r="A822" s="93">
        <v>62</v>
      </c>
      <c r="B822" s="93" t="s">
        <v>232</v>
      </c>
      <c r="C822" s="1">
        <f>J822</f>
        <v>35.78</v>
      </c>
      <c r="D822" s="97"/>
      <c r="E822" s="96"/>
      <c r="F822" s="96"/>
      <c r="G822" s="95"/>
      <c r="H822" s="149" t="s">
        <v>951</v>
      </c>
      <c r="I822" s="144"/>
      <c r="J822" s="140">
        <v>35.78</v>
      </c>
    </row>
    <row r="823" spans="1:10" ht="17.649999999999999" customHeight="1">
      <c r="D823" s="113" t="s">
        <v>2115</v>
      </c>
      <c r="E823" s="112"/>
      <c r="F823" s="112"/>
      <c r="G823" s="112"/>
      <c r="H823" s="148"/>
      <c r="I823" s="143"/>
      <c r="J823" s="144"/>
    </row>
    <row r="824" spans="1:10" ht="13.15" customHeight="1">
      <c r="D824" s="105" t="s">
        <v>991</v>
      </c>
      <c r="E824" s="104"/>
      <c r="F824" s="103" t="s">
        <v>112</v>
      </c>
      <c r="G824" s="103" t="s">
        <v>113</v>
      </c>
      <c r="H824" s="150" t="s">
        <v>959</v>
      </c>
      <c r="I824" s="142" t="s">
        <v>958</v>
      </c>
      <c r="J824" s="141" t="s">
        <v>8</v>
      </c>
    </row>
    <row r="825" spans="1:10" ht="13.15" customHeight="1">
      <c r="D825" s="114" t="s">
        <v>1005</v>
      </c>
      <c r="E825" s="99" t="s">
        <v>1004</v>
      </c>
      <c r="F825" s="98" t="s">
        <v>136</v>
      </c>
      <c r="G825" s="98" t="s">
        <v>993</v>
      </c>
      <c r="H825" s="151">
        <v>0.3</v>
      </c>
      <c r="I825" s="145">
        <v>13.99</v>
      </c>
      <c r="J825" s="145">
        <v>4.1900000000000004</v>
      </c>
    </row>
    <row r="826" spans="1:10" ht="13.15" customHeight="1">
      <c r="D826" s="105" t="s">
        <v>965</v>
      </c>
      <c r="E826" s="104"/>
      <c r="F826" s="103" t="s">
        <v>112</v>
      </c>
      <c r="G826" s="103" t="s">
        <v>113</v>
      </c>
      <c r="H826" s="150" t="s">
        <v>959</v>
      </c>
      <c r="I826" s="142" t="s">
        <v>958</v>
      </c>
      <c r="J826" s="141" t="s">
        <v>8</v>
      </c>
    </row>
    <row r="827" spans="1:10" ht="17.649999999999999" customHeight="1">
      <c r="D827" s="110" t="s">
        <v>2114</v>
      </c>
      <c r="E827" s="99" t="s">
        <v>2113</v>
      </c>
      <c r="F827" s="98" t="s">
        <v>136</v>
      </c>
      <c r="G827" s="98" t="s">
        <v>226</v>
      </c>
      <c r="H827" s="151">
        <v>1</v>
      </c>
      <c r="I827" s="145">
        <v>151.6851375</v>
      </c>
      <c r="J827" s="145">
        <v>151.68</v>
      </c>
    </row>
    <row r="828" spans="1:10" ht="13.15" customHeight="1">
      <c r="D828" s="105" t="s">
        <v>960</v>
      </c>
      <c r="E828" s="104"/>
      <c r="F828" s="103" t="s">
        <v>112</v>
      </c>
      <c r="G828" s="103" t="s">
        <v>113</v>
      </c>
      <c r="H828" s="150" t="s">
        <v>959</v>
      </c>
      <c r="I828" s="142" t="s">
        <v>958</v>
      </c>
      <c r="J828" s="141" t="s">
        <v>8</v>
      </c>
    </row>
    <row r="829" spans="1:10" ht="13.15" customHeight="1">
      <c r="D829" s="110" t="s">
        <v>997</v>
      </c>
      <c r="E829" s="99" t="s">
        <v>996</v>
      </c>
      <c r="F829" s="98" t="s">
        <v>136</v>
      </c>
      <c r="G829" s="98" t="s">
        <v>993</v>
      </c>
      <c r="H829" s="151">
        <v>0.3</v>
      </c>
      <c r="I829" s="145">
        <v>2.89</v>
      </c>
      <c r="J829" s="145">
        <v>0.86</v>
      </c>
    </row>
    <row r="830" spans="1:10" ht="13.15" customHeight="1">
      <c r="A830" s="93">
        <v>63</v>
      </c>
      <c r="B830" s="93" t="s">
        <v>235</v>
      </c>
      <c r="C830" s="1">
        <f>J830</f>
        <v>156.73000000000002</v>
      </c>
      <c r="D830" s="97"/>
      <c r="E830" s="96"/>
      <c r="F830" s="96"/>
      <c r="G830" s="95"/>
      <c r="H830" s="149" t="s">
        <v>951</v>
      </c>
      <c r="I830" s="144"/>
      <c r="J830" s="140">
        <v>156.73000000000002</v>
      </c>
    </row>
    <row r="831" spans="1:10" ht="17.649999999999999" customHeight="1">
      <c r="D831" s="113" t="s">
        <v>2112</v>
      </c>
      <c r="E831" s="112"/>
      <c r="F831" s="112"/>
      <c r="G831" s="112"/>
      <c r="H831" s="148"/>
      <c r="I831" s="143"/>
      <c r="J831" s="144"/>
    </row>
    <row r="832" spans="1:10" ht="13.15" customHeight="1">
      <c r="D832" s="105" t="s">
        <v>965</v>
      </c>
      <c r="E832" s="104"/>
      <c r="F832" s="103" t="s">
        <v>112</v>
      </c>
      <c r="G832" s="103" t="s">
        <v>113</v>
      </c>
      <c r="H832" s="150" t="s">
        <v>959</v>
      </c>
      <c r="I832" s="142" t="s">
        <v>958</v>
      </c>
      <c r="J832" s="141" t="s">
        <v>8</v>
      </c>
    </row>
    <row r="833" spans="1:10" ht="24.75" customHeight="1">
      <c r="D833" s="110" t="s">
        <v>2108</v>
      </c>
      <c r="E833" s="99" t="s">
        <v>2107</v>
      </c>
      <c r="F833" s="98" t="s">
        <v>136</v>
      </c>
      <c r="G833" s="98" t="s">
        <v>226</v>
      </c>
      <c r="H833" s="151">
        <v>6</v>
      </c>
      <c r="I833" s="145">
        <v>9.24</v>
      </c>
      <c r="J833" s="145">
        <v>55.44</v>
      </c>
    </row>
    <row r="834" spans="1:10" ht="19.149999999999999" customHeight="1">
      <c r="D834" s="110" t="s">
        <v>2111</v>
      </c>
      <c r="E834" s="107" t="s">
        <v>2110</v>
      </c>
      <c r="F834" s="98" t="s">
        <v>136</v>
      </c>
      <c r="G834" s="98" t="s">
        <v>226</v>
      </c>
      <c r="H834" s="151">
        <v>1</v>
      </c>
      <c r="I834" s="145">
        <v>122.02</v>
      </c>
      <c r="J834" s="145">
        <v>122.02</v>
      </c>
    </row>
    <row r="835" spans="1:10" ht="13.15" customHeight="1">
      <c r="D835" s="105" t="s">
        <v>960</v>
      </c>
      <c r="E835" s="104"/>
      <c r="F835" s="103" t="s">
        <v>112</v>
      </c>
      <c r="G835" s="103" t="s">
        <v>113</v>
      </c>
      <c r="H835" s="150" t="s">
        <v>959</v>
      </c>
      <c r="I835" s="142" t="s">
        <v>958</v>
      </c>
      <c r="J835" s="141" t="s">
        <v>8</v>
      </c>
    </row>
    <row r="836" spans="1:10" ht="17.649999999999999" customHeight="1">
      <c r="D836" s="110" t="s">
        <v>1087</v>
      </c>
      <c r="E836" s="99" t="s">
        <v>1086</v>
      </c>
      <c r="F836" s="98" t="s">
        <v>136</v>
      </c>
      <c r="G836" s="98" t="s">
        <v>993</v>
      </c>
      <c r="H836" s="151">
        <v>0.5723884957020059</v>
      </c>
      <c r="I836" s="145">
        <v>18.420000000000002</v>
      </c>
      <c r="J836" s="145">
        <v>10.54</v>
      </c>
    </row>
    <row r="837" spans="1:10" ht="13.15" customHeight="1">
      <c r="D837" s="110" t="s">
        <v>1178</v>
      </c>
      <c r="E837" s="99" t="s">
        <v>1177</v>
      </c>
      <c r="F837" s="98" t="s">
        <v>136</v>
      </c>
      <c r="G837" s="98" t="s">
        <v>993</v>
      </c>
      <c r="H837" s="151">
        <v>0.1</v>
      </c>
      <c r="I837" s="145">
        <v>15.3</v>
      </c>
      <c r="J837" s="145">
        <v>1.53</v>
      </c>
    </row>
    <row r="838" spans="1:10" ht="13.15" customHeight="1">
      <c r="A838" s="93">
        <v>64</v>
      </c>
      <c r="B838" s="93" t="s">
        <v>238</v>
      </c>
      <c r="C838" s="1">
        <f>J838</f>
        <v>189.52999999999997</v>
      </c>
      <c r="D838" s="97"/>
      <c r="E838" s="96"/>
      <c r="F838" s="96"/>
      <c r="G838" s="95"/>
      <c r="H838" s="149" t="s">
        <v>951</v>
      </c>
      <c r="I838" s="144"/>
      <c r="J838" s="140">
        <v>189.52999999999997</v>
      </c>
    </row>
    <row r="839" spans="1:10" ht="19.149999999999999" customHeight="1">
      <c r="D839" s="109" t="s">
        <v>2109</v>
      </c>
      <c r="E839" s="108"/>
      <c r="F839" s="108"/>
      <c r="G839" s="108"/>
      <c r="H839" s="152"/>
      <c r="I839" s="146"/>
      <c r="J839" s="147"/>
    </row>
    <row r="840" spans="1:10" ht="13.15" customHeight="1">
      <c r="D840" s="105" t="s">
        <v>965</v>
      </c>
      <c r="E840" s="104"/>
      <c r="F840" s="103" t="s">
        <v>112</v>
      </c>
      <c r="G840" s="103" t="s">
        <v>113</v>
      </c>
      <c r="H840" s="150" t="s">
        <v>959</v>
      </c>
      <c r="I840" s="142" t="s">
        <v>958</v>
      </c>
      <c r="J840" s="141" t="s">
        <v>8</v>
      </c>
    </row>
    <row r="841" spans="1:10" ht="24.75" customHeight="1">
      <c r="D841" s="110" t="s">
        <v>2108</v>
      </c>
      <c r="E841" s="99" t="s">
        <v>2107</v>
      </c>
      <c r="F841" s="98" t="s">
        <v>136</v>
      </c>
      <c r="G841" s="98" t="s">
        <v>226</v>
      </c>
      <c r="H841" s="151">
        <v>2</v>
      </c>
      <c r="I841" s="145">
        <v>9.24</v>
      </c>
      <c r="J841" s="145">
        <v>18.48</v>
      </c>
    </row>
    <row r="842" spans="1:10" ht="13.15" customHeight="1">
      <c r="D842" s="110" t="s">
        <v>2106</v>
      </c>
      <c r="E842" s="99" t="s">
        <v>2105</v>
      </c>
      <c r="F842" s="98" t="s">
        <v>136</v>
      </c>
      <c r="G842" s="98" t="s">
        <v>226</v>
      </c>
      <c r="H842" s="151">
        <v>1</v>
      </c>
      <c r="I842" s="145">
        <v>97.89</v>
      </c>
      <c r="J842" s="145">
        <v>97.89</v>
      </c>
    </row>
    <row r="843" spans="1:10" ht="13.15" customHeight="1">
      <c r="D843" s="110" t="s">
        <v>2104</v>
      </c>
      <c r="E843" s="99" t="s">
        <v>2103</v>
      </c>
      <c r="F843" s="98" t="s">
        <v>136</v>
      </c>
      <c r="G843" s="98" t="s">
        <v>547</v>
      </c>
      <c r="H843" s="151">
        <v>3.04E-2</v>
      </c>
      <c r="I843" s="145">
        <v>72.959999999999994</v>
      </c>
      <c r="J843" s="145">
        <v>2.21</v>
      </c>
    </row>
    <row r="844" spans="1:10" ht="13.15" customHeight="1">
      <c r="D844" s="105" t="s">
        <v>960</v>
      </c>
      <c r="E844" s="104"/>
      <c r="F844" s="103" t="s">
        <v>112</v>
      </c>
      <c r="G844" s="103" t="s">
        <v>113</v>
      </c>
      <c r="H844" s="150" t="s">
        <v>959</v>
      </c>
      <c r="I844" s="142" t="s">
        <v>958</v>
      </c>
      <c r="J844" s="141" t="s">
        <v>8</v>
      </c>
    </row>
    <row r="845" spans="1:10" ht="17.649999999999999" customHeight="1">
      <c r="D845" s="110" t="s">
        <v>1087</v>
      </c>
      <c r="E845" s="99" t="s">
        <v>1086</v>
      </c>
      <c r="F845" s="98" t="s">
        <v>136</v>
      </c>
      <c r="G845" s="98" t="s">
        <v>993</v>
      </c>
      <c r="H845" s="151">
        <v>3.7817368421053002E-2</v>
      </c>
      <c r="I845" s="145">
        <v>18.420000000000002</v>
      </c>
      <c r="J845" s="145">
        <v>0.69</v>
      </c>
    </row>
    <row r="846" spans="1:10" ht="13.15" customHeight="1">
      <c r="D846" s="110" t="s">
        <v>1178</v>
      </c>
      <c r="E846" s="99" t="s">
        <v>1177</v>
      </c>
      <c r="F846" s="98" t="s">
        <v>136</v>
      </c>
      <c r="G846" s="98" t="s">
        <v>993</v>
      </c>
      <c r="H846" s="151">
        <v>0.18859999999999999</v>
      </c>
      <c r="I846" s="145">
        <v>15.3</v>
      </c>
      <c r="J846" s="145">
        <v>2.88</v>
      </c>
    </row>
    <row r="847" spans="1:10" ht="13.15" customHeight="1">
      <c r="A847" s="93">
        <v>65</v>
      </c>
      <c r="B847" s="93" t="s">
        <v>241</v>
      </c>
      <c r="C847" s="1">
        <f>J847</f>
        <v>122.14999999999999</v>
      </c>
      <c r="D847" s="97"/>
      <c r="E847" s="96"/>
      <c r="F847" s="96"/>
      <c r="G847" s="95"/>
      <c r="H847" s="149" t="s">
        <v>951</v>
      </c>
      <c r="I847" s="144"/>
      <c r="J847" s="140">
        <v>122.14999999999999</v>
      </c>
    </row>
    <row r="848" spans="1:10" ht="17.649999999999999" customHeight="1">
      <c r="D848" s="113" t="s">
        <v>2102</v>
      </c>
      <c r="E848" s="112"/>
      <c r="F848" s="112"/>
      <c r="G848" s="112"/>
      <c r="H848" s="148"/>
      <c r="I848" s="143"/>
      <c r="J848" s="144"/>
    </row>
    <row r="849" spans="1:10" ht="13.15" customHeight="1">
      <c r="D849" s="105" t="s">
        <v>965</v>
      </c>
      <c r="E849" s="104"/>
      <c r="F849" s="103" t="s">
        <v>112</v>
      </c>
      <c r="G849" s="103" t="s">
        <v>113</v>
      </c>
      <c r="H849" s="150" t="s">
        <v>959</v>
      </c>
      <c r="I849" s="142" t="s">
        <v>958</v>
      </c>
      <c r="J849" s="141" t="s">
        <v>8</v>
      </c>
    </row>
    <row r="850" spans="1:10" ht="13.15" customHeight="1">
      <c r="D850" s="110" t="s">
        <v>2101</v>
      </c>
      <c r="E850" s="99" t="s">
        <v>2100</v>
      </c>
      <c r="F850" s="98" t="s">
        <v>136</v>
      </c>
      <c r="G850" s="98" t="s">
        <v>226</v>
      </c>
      <c r="H850" s="151">
        <v>1</v>
      </c>
      <c r="I850" s="145">
        <v>21.23</v>
      </c>
      <c r="J850" s="145">
        <v>21.23</v>
      </c>
    </row>
    <row r="851" spans="1:10" ht="13.15" customHeight="1">
      <c r="D851" s="105" t="s">
        <v>960</v>
      </c>
      <c r="E851" s="104"/>
      <c r="F851" s="103" t="s">
        <v>112</v>
      </c>
      <c r="G851" s="103" t="s">
        <v>113</v>
      </c>
      <c r="H851" s="150" t="s">
        <v>959</v>
      </c>
      <c r="I851" s="142" t="s">
        <v>958</v>
      </c>
      <c r="J851" s="141" t="s">
        <v>8</v>
      </c>
    </row>
    <row r="852" spans="1:10" ht="17.649999999999999" customHeight="1">
      <c r="D852" s="110" t="s">
        <v>1087</v>
      </c>
      <c r="E852" s="99" t="s">
        <v>1086</v>
      </c>
      <c r="F852" s="98" t="s">
        <v>136</v>
      </c>
      <c r="G852" s="98" t="s">
        <v>993</v>
      </c>
      <c r="H852" s="151">
        <v>0.23834937931034503</v>
      </c>
      <c r="I852" s="145">
        <v>18.420000000000002</v>
      </c>
      <c r="J852" s="145">
        <v>4.3899999999999997</v>
      </c>
    </row>
    <row r="853" spans="1:10" ht="13.15" customHeight="1">
      <c r="D853" s="110" t="s">
        <v>1178</v>
      </c>
      <c r="E853" s="99" t="s">
        <v>1177</v>
      </c>
      <c r="F853" s="98" t="s">
        <v>136</v>
      </c>
      <c r="G853" s="98" t="s">
        <v>993</v>
      </c>
      <c r="H853" s="151">
        <v>9.9599999999999994E-2</v>
      </c>
      <c r="I853" s="145">
        <v>15.3</v>
      </c>
      <c r="J853" s="145">
        <v>1.52</v>
      </c>
    </row>
    <row r="854" spans="1:10" ht="13.15" customHeight="1">
      <c r="A854" s="93">
        <v>66</v>
      </c>
      <c r="B854" s="93" t="s">
        <v>243</v>
      </c>
      <c r="C854" s="1">
        <f>J854</f>
        <v>27.14</v>
      </c>
      <c r="D854" s="97"/>
      <c r="E854" s="96"/>
      <c r="F854" s="96"/>
      <c r="G854" s="95"/>
      <c r="H854" s="149" t="s">
        <v>951</v>
      </c>
      <c r="I854" s="144"/>
      <c r="J854" s="140">
        <v>27.14</v>
      </c>
    </row>
    <row r="855" spans="1:10" ht="17.649999999999999" customHeight="1">
      <c r="D855" s="113" t="s">
        <v>2099</v>
      </c>
      <c r="E855" s="112"/>
      <c r="F855" s="112"/>
      <c r="G855" s="112"/>
      <c r="H855" s="148"/>
      <c r="I855" s="143"/>
      <c r="J855" s="144"/>
    </row>
    <row r="856" spans="1:10" ht="13.15" customHeight="1">
      <c r="D856" s="105" t="s">
        <v>965</v>
      </c>
      <c r="E856" s="104"/>
      <c r="F856" s="103" t="s">
        <v>112</v>
      </c>
      <c r="G856" s="103" t="s">
        <v>113</v>
      </c>
      <c r="H856" s="150" t="s">
        <v>959</v>
      </c>
      <c r="I856" s="142" t="s">
        <v>958</v>
      </c>
      <c r="J856" s="141" t="s">
        <v>8</v>
      </c>
    </row>
    <row r="857" spans="1:10" ht="13.15" customHeight="1">
      <c r="D857" s="110" t="s">
        <v>2098</v>
      </c>
      <c r="E857" s="99" t="s">
        <v>2097</v>
      </c>
      <c r="F857" s="98" t="s">
        <v>136</v>
      </c>
      <c r="G857" s="98" t="s">
        <v>226</v>
      </c>
      <c r="H857" s="151">
        <v>1</v>
      </c>
      <c r="I857" s="145">
        <v>27.8</v>
      </c>
      <c r="J857" s="145">
        <v>27.8</v>
      </c>
    </row>
    <row r="858" spans="1:10" ht="13.15" customHeight="1">
      <c r="D858" s="105" t="s">
        <v>960</v>
      </c>
      <c r="E858" s="104"/>
      <c r="F858" s="103" t="s">
        <v>112</v>
      </c>
      <c r="G858" s="103" t="s">
        <v>113</v>
      </c>
      <c r="H858" s="150" t="s">
        <v>959</v>
      </c>
      <c r="I858" s="142" t="s">
        <v>958</v>
      </c>
      <c r="J858" s="141" t="s">
        <v>8</v>
      </c>
    </row>
    <row r="859" spans="1:10" ht="17.649999999999999" customHeight="1">
      <c r="D859" s="110" t="s">
        <v>1087</v>
      </c>
      <c r="E859" s="99" t="s">
        <v>1086</v>
      </c>
      <c r="F859" s="98" t="s">
        <v>136</v>
      </c>
      <c r="G859" s="98" t="s">
        <v>993</v>
      </c>
      <c r="H859" s="151">
        <v>0.22089903753432968</v>
      </c>
      <c r="I859" s="145">
        <v>18.420000000000002</v>
      </c>
      <c r="J859" s="145">
        <v>4.0599999999999996</v>
      </c>
    </row>
    <row r="860" spans="1:10" ht="13.15" customHeight="1">
      <c r="D860" s="110" t="s">
        <v>1178</v>
      </c>
      <c r="E860" s="99" t="s">
        <v>1177</v>
      </c>
      <c r="F860" s="98" t="s">
        <v>136</v>
      </c>
      <c r="G860" s="98" t="s">
        <v>993</v>
      </c>
      <c r="H860" s="151">
        <v>9.9599999999999994E-2</v>
      </c>
      <c r="I860" s="145">
        <v>15.3</v>
      </c>
      <c r="J860" s="145">
        <v>1.52</v>
      </c>
    </row>
    <row r="861" spans="1:10" ht="13.15" customHeight="1">
      <c r="A861" s="93">
        <v>67</v>
      </c>
      <c r="B861" s="93" t="s">
        <v>246</v>
      </c>
      <c r="C861" s="1">
        <f>J861</f>
        <v>33.380000000000003</v>
      </c>
      <c r="D861" s="97"/>
      <c r="E861" s="96"/>
      <c r="F861" s="96"/>
      <c r="G861" s="95"/>
      <c r="H861" s="149" t="s">
        <v>951</v>
      </c>
      <c r="I861" s="144"/>
      <c r="J861" s="140">
        <v>33.380000000000003</v>
      </c>
    </row>
    <row r="862" spans="1:10" ht="17.649999999999999" customHeight="1">
      <c r="D862" s="113" t="s">
        <v>2096</v>
      </c>
      <c r="E862" s="112"/>
      <c r="F862" s="112"/>
      <c r="G862" s="112"/>
      <c r="H862" s="148"/>
      <c r="I862" s="143"/>
      <c r="J862" s="144"/>
    </row>
    <row r="863" spans="1:10" ht="13.15" customHeight="1">
      <c r="D863" s="105" t="s">
        <v>965</v>
      </c>
      <c r="E863" s="104"/>
      <c r="F863" s="103" t="s">
        <v>112</v>
      </c>
      <c r="G863" s="103" t="s">
        <v>113</v>
      </c>
      <c r="H863" s="150" t="s">
        <v>959</v>
      </c>
      <c r="I863" s="142" t="s">
        <v>958</v>
      </c>
      <c r="J863" s="141" t="s">
        <v>8</v>
      </c>
    </row>
    <row r="864" spans="1:10" ht="13.15" customHeight="1">
      <c r="D864" s="110" t="s">
        <v>2095</v>
      </c>
      <c r="E864" s="99" t="s">
        <v>2094</v>
      </c>
      <c r="F864" s="98" t="s">
        <v>136</v>
      </c>
      <c r="G864" s="98" t="s">
        <v>226</v>
      </c>
      <c r="H864" s="151">
        <v>1</v>
      </c>
      <c r="I864" s="145">
        <v>27.1</v>
      </c>
      <c r="J864" s="145">
        <v>27.1</v>
      </c>
    </row>
    <row r="865" spans="1:10" ht="13.15" customHeight="1">
      <c r="D865" s="105" t="s">
        <v>960</v>
      </c>
      <c r="E865" s="104"/>
      <c r="F865" s="103" t="s">
        <v>112</v>
      </c>
      <c r="G865" s="103" t="s">
        <v>113</v>
      </c>
      <c r="H865" s="150" t="s">
        <v>959</v>
      </c>
      <c r="I865" s="142" t="s">
        <v>958</v>
      </c>
      <c r="J865" s="141" t="s">
        <v>8</v>
      </c>
    </row>
    <row r="866" spans="1:10" ht="17.649999999999999" customHeight="1">
      <c r="D866" s="110" t="s">
        <v>1087</v>
      </c>
      <c r="E866" s="99" t="s">
        <v>1086</v>
      </c>
      <c r="F866" s="98" t="s">
        <v>136</v>
      </c>
      <c r="G866" s="98" t="s">
        <v>993</v>
      </c>
      <c r="H866" s="151">
        <v>0.22307955014235947</v>
      </c>
      <c r="I866" s="145">
        <v>18.420000000000002</v>
      </c>
      <c r="J866" s="145">
        <v>4.0999999999999996</v>
      </c>
    </row>
    <row r="867" spans="1:10" ht="13.15" customHeight="1">
      <c r="D867" s="110" t="s">
        <v>1178</v>
      </c>
      <c r="E867" s="99" t="s">
        <v>1177</v>
      </c>
      <c r="F867" s="98" t="s">
        <v>136</v>
      </c>
      <c r="G867" s="98" t="s">
        <v>993</v>
      </c>
      <c r="H867" s="151">
        <v>9.9599999999999994E-2</v>
      </c>
      <c r="I867" s="145">
        <v>15.3</v>
      </c>
      <c r="J867" s="145">
        <v>1.52</v>
      </c>
    </row>
    <row r="868" spans="1:10" ht="13.15" customHeight="1">
      <c r="A868" s="93">
        <v>68</v>
      </c>
      <c r="B868" s="93" t="s">
        <v>248</v>
      </c>
      <c r="C868" s="1">
        <f>J868</f>
        <v>32.720000000000006</v>
      </c>
      <c r="D868" s="97"/>
      <c r="E868" s="96"/>
      <c r="F868" s="96"/>
      <c r="G868" s="95"/>
      <c r="H868" s="149" t="s">
        <v>951</v>
      </c>
      <c r="I868" s="144"/>
      <c r="J868" s="140">
        <v>32.720000000000006</v>
      </c>
    </row>
    <row r="869" spans="1:10" ht="19.149999999999999" customHeight="1">
      <c r="D869" s="109" t="s">
        <v>2093</v>
      </c>
      <c r="E869" s="108"/>
      <c r="F869" s="108"/>
      <c r="G869" s="108"/>
      <c r="H869" s="152"/>
      <c r="I869" s="146"/>
      <c r="J869" s="147"/>
    </row>
    <row r="870" spans="1:10" ht="13.15" customHeight="1">
      <c r="D870" s="105" t="s">
        <v>960</v>
      </c>
      <c r="E870" s="104"/>
      <c r="F870" s="103" t="s">
        <v>112</v>
      </c>
      <c r="G870" s="103" t="s">
        <v>113</v>
      </c>
      <c r="H870" s="150" t="s">
        <v>959</v>
      </c>
      <c r="I870" s="142" t="s">
        <v>958</v>
      </c>
      <c r="J870" s="141" t="s">
        <v>8</v>
      </c>
    </row>
    <row r="871" spans="1:10" ht="19.149999999999999" customHeight="1">
      <c r="D871" s="100">
        <v>86878</v>
      </c>
      <c r="E871" s="107" t="s">
        <v>2092</v>
      </c>
      <c r="F871" s="98" t="s">
        <v>121</v>
      </c>
      <c r="G871" s="98" t="s">
        <v>118</v>
      </c>
      <c r="H871" s="151">
        <v>1</v>
      </c>
      <c r="I871" s="145">
        <v>51.68</v>
      </c>
      <c r="J871" s="145">
        <v>51.68</v>
      </c>
    </row>
    <row r="872" spans="1:10" ht="19.149999999999999" customHeight="1">
      <c r="D872" s="100">
        <v>86883</v>
      </c>
      <c r="E872" s="107" t="s">
        <v>2091</v>
      </c>
      <c r="F872" s="98" t="s">
        <v>121</v>
      </c>
      <c r="G872" s="98" t="s">
        <v>118</v>
      </c>
      <c r="H872" s="151">
        <v>1</v>
      </c>
      <c r="I872" s="145">
        <v>10.63</v>
      </c>
      <c r="J872" s="145">
        <v>10.63</v>
      </c>
    </row>
    <row r="873" spans="1:10" ht="19.149999999999999" customHeight="1">
      <c r="D873" s="100">
        <v>86900</v>
      </c>
      <c r="E873" s="107" t="s">
        <v>2090</v>
      </c>
      <c r="F873" s="98" t="s">
        <v>121</v>
      </c>
      <c r="G873" s="98" t="s">
        <v>118</v>
      </c>
      <c r="H873" s="151">
        <v>1</v>
      </c>
      <c r="I873" s="145">
        <v>122.27147121212127</v>
      </c>
      <c r="J873" s="145">
        <v>122.27</v>
      </c>
    </row>
    <row r="874" spans="1:10" ht="13.15" customHeight="1">
      <c r="A874" s="93">
        <v>69</v>
      </c>
      <c r="B874" s="93">
        <v>86935</v>
      </c>
      <c r="C874" s="1">
        <f>J874</f>
        <v>184.57999999999998</v>
      </c>
      <c r="D874" s="97"/>
      <c r="E874" s="96"/>
      <c r="F874" s="96"/>
      <c r="G874" s="95"/>
      <c r="H874" s="149" t="s">
        <v>951</v>
      </c>
      <c r="I874" s="144"/>
      <c r="J874" s="140">
        <v>184.57999999999998</v>
      </c>
    </row>
    <row r="875" spans="1:10" ht="17.649999999999999" customHeight="1">
      <c r="D875" s="113" t="s">
        <v>2089</v>
      </c>
      <c r="E875" s="112"/>
      <c r="F875" s="112"/>
      <c r="G875" s="112"/>
      <c r="H875" s="148"/>
      <c r="I875" s="143"/>
      <c r="J875" s="144"/>
    </row>
    <row r="876" spans="1:10" ht="13.15" customHeight="1">
      <c r="D876" s="105" t="s">
        <v>965</v>
      </c>
      <c r="E876" s="104"/>
      <c r="F876" s="103" t="s">
        <v>112</v>
      </c>
      <c r="G876" s="103" t="s">
        <v>113</v>
      </c>
      <c r="H876" s="150" t="s">
        <v>959</v>
      </c>
      <c r="I876" s="142" t="s">
        <v>958</v>
      </c>
      <c r="J876" s="141" t="s">
        <v>8</v>
      </c>
    </row>
    <row r="877" spans="1:10" ht="13.15" customHeight="1">
      <c r="D877" s="110" t="s">
        <v>2082</v>
      </c>
      <c r="E877" s="99" t="s">
        <v>2081</v>
      </c>
      <c r="F877" s="98" t="s">
        <v>136</v>
      </c>
      <c r="G877" s="98" t="s">
        <v>226</v>
      </c>
      <c r="H877" s="151">
        <v>2.1000000000000001E-2</v>
      </c>
      <c r="I877" s="145">
        <v>3.72</v>
      </c>
      <c r="J877" s="145">
        <v>7.0000000000000007E-2</v>
      </c>
    </row>
    <row r="878" spans="1:10" ht="13.15" customHeight="1">
      <c r="D878" s="110" t="s">
        <v>2088</v>
      </c>
      <c r="E878" s="99" t="s">
        <v>2087</v>
      </c>
      <c r="F878" s="98" t="s">
        <v>136</v>
      </c>
      <c r="G878" s="98" t="s">
        <v>226</v>
      </c>
      <c r="H878" s="151">
        <v>1</v>
      </c>
      <c r="I878" s="145">
        <v>75.064206280959709</v>
      </c>
      <c r="J878" s="145">
        <v>75.06</v>
      </c>
    </row>
    <row r="879" spans="1:10" ht="13.15" customHeight="1">
      <c r="D879" s="105" t="s">
        <v>960</v>
      </c>
      <c r="E879" s="104"/>
      <c r="F879" s="103" t="s">
        <v>112</v>
      </c>
      <c r="G879" s="103" t="s">
        <v>113</v>
      </c>
      <c r="H879" s="150" t="s">
        <v>959</v>
      </c>
      <c r="I879" s="142" t="s">
        <v>958</v>
      </c>
      <c r="J879" s="141" t="s">
        <v>8</v>
      </c>
    </row>
    <row r="880" spans="1:10" ht="17.649999999999999" customHeight="1">
      <c r="D880" s="110" t="s">
        <v>1087</v>
      </c>
      <c r="E880" s="99" t="s">
        <v>1086</v>
      </c>
      <c r="F880" s="98" t="s">
        <v>136</v>
      </c>
      <c r="G880" s="98" t="s">
        <v>993</v>
      </c>
      <c r="H880" s="151">
        <v>9.6000000000000002E-2</v>
      </c>
      <c r="I880" s="145">
        <v>18.420000000000002</v>
      </c>
      <c r="J880" s="145">
        <v>1.76</v>
      </c>
    </row>
    <row r="881" spans="1:10" ht="13.15" customHeight="1">
      <c r="D881" s="110" t="s">
        <v>1178</v>
      </c>
      <c r="E881" s="99" t="s">
        <v>1177</v>
      </c>
      <c r="F881" s="98" t="s">
        <v>136</v>
      </c>
      <c r="G881" s="98" t="s">
        <v>993</v>
      </c>
      <c r="H881" s="151">
        <v>3.0300000000000001E-2</v>
      </c>
      <c r="I881" s="145">
        <v>15.3</v>
      </c>
      <c r="J881" s="145">
        <v>0.46</v>
      </c>
    </row>
    <row r="882" spans="1:10" ht="13.15" customHeight="1">
      <c r="A882" s="93">
        <v>70</v>
      </c>
      <c r="B882" s="93" t="s">
        <v>250</v>
      </c>
      <c r="C882" s="1">
        <f>J882</f>
        <v>77.349999999999994</v>
      </c>
      <c r="D882" s="97"/>
      <c r="E882" s="96"/>
      <c r="F882" s="96"/>
      <c r="G882" s="95"/>
      <c r="H882" s="149" t="s">
        <v>951</v>
      </c>
      <c r="I882" s="144"/>
      <c r="J882" s="140">
        <v>77.349999999999994</v>
      </c>
    </row>
    <row r="883" spans="1:10" ht="19.149999999999999" customHeight="1">
      <c r="D883" s="109" t="s">
        <v>2086</v>
      </c>
      <c r="E883" s="108"/>
      <c r="F883" s="108"/>
      <c r="G883" s="108"/>
      <c r="H883" s="152"/>
      <c r="I883" s="146"/>
      <c r="J883" s="147"/>
    </row>
    <row r="884" spans="1:10" ht="13.15" customHeight="1">
      <c r="D884" s="105" t="s">
        <v>965</v>
      </c>
      <c r="E884" s="104"/>
      <c r="F884" s="103" t="s">
        <v>112</v>
      </c>
      <c r="G884" s="103" t="s">
        <v>113</v>
      </c>
      <c r="H884" s="150" t="s">
        <v>959</v>
      </c>
      <c r="I884" s="142" t="s">
        <v>958</v>
      </c>
      <c r="J884" s="141" t="s">
        <v>8</v>
      </c>
    </row>
    <row r="885" spans="1:10" ht="13.15" customHeight="1">
      <c r="D885" s="110" t="s">
        <v>2082</v>
      </c>
      <c r="E885" s="99" t="s">
        <v>2081</v>
      </c>
      <c r="F885" s="98" t="s">
        <v>136</v>
      </c>
      <c r="G885" s="98" t="s">
        <v>226</v>
      </c>
      <c r="H885" s="151">
        <v>2.1000000000000001E-2</v>
      </c>
      <c r="I885" s="145">
        <v>3.72</v>
      </c>
      <c r="J885" s="145">
        <v>7.0000000000000007E-2</v>
      </c>
    </row>
    <row r="886" spans="1:10" ht="19.149999999999999" customHeight="1">
      <c r="D886" s="110" t="s">
        <v>2085</v>
      </c>
      <c r="E886" s="107" t="s">
        <v>2084</v>
      </c>
      <c r="F886" s="98" t="s">
        <v>136</v>
      </c>
      <c r="G886" s="98" t="s">
        <v>226</v>
      </c>
      <c r="H886" s="151">
        <v>1</v>
      </c>
      <c r="I886" s="145">
        <v>38.090000000000003</v>
      </c>
      <c r="J886" s="145">
        <v>38.090000000000003</v>
      </c>
    </row>
    <row r="887" spans="1:10" ht="13.15" customHeight="1">
      <c r="D887" s="105" t="s">
        <v>960</v>
      </c>
      <c r="E887" s="104"/>
      <c r="F887" s="103" t="s">
        <v>112</v>
      </c>
      <c r="G887" s="103" t="s">
        <v>113</v>
      </c>
      <c r="H887" s="150" t="s">
        <v>959</v>
      </c>
      <c r="I887" s="142" t="s">
        <v>958</v>
      </c>
      <c r="J887" s="141" t="s">
        <v>8</v>
      </c>
    </row>
    <row r="888" spans="1:10" ht="17.649999999999999" customHeight="1">
      <c r="D888" s="110" t="s">
        <v>1087</v>
      </c>
      <c r="E888" s="99" t="s">
        <v>1086</v>
      </c>
      <c r="F888" s="98" t="s">
        <v>136</v>
      </c>
      <c r="G888" s="98" t="s">
        <v>993</v>
      </c>
      <c r="H888" s="151">
        <v>5.8096648168695321E-3</v>
      </c>
      <c r="I888" s="145">
        <v>18.420000000000002</v>
      </c>
      <c r="J888" s="145">
        <v>0.1</v>
      </c>
    </row>
    <row r="889" spans="1:10" ht="13.15" customHeight="1">
      <c r="D889" s="110" t="s">
        <v>1178</v>
      </c>
      <c r="E889" s="99" t="s">
        <v>1177</v>
      </c>
      <c r="F889" s="98" t="s">
        <v>136</v>
      </c>
      <c r="G889" s="98" t="s">
        <v>993</v>
      </c>
      <c r="H889" s="151">
        <v>3.6700000000000003E-2</v>
      </c>
      <c r="I889" s="145">
        <v>15.3</v>
      </c>
      <c r="J889" s="145">
        <v>0.56000000000000005</v>
      </c>
    </row>
    <row r="890" spans="1:10" ht="13.15" customHeight="1">
      <c r="A890" s="93">
        <v>71</v>
      </c>
      <c r="B890" s="93" t="s">
        <v>251</v>
      </c>
      <c r="C890" s="1">
        <f>J890</f>
        <v>38.820000000000007</v>
      </c>
      <c r="D890" s="97"/>
      <c r="E890" s="96"/>
      <c r="F890" s="96"/>
      <c r="G890" s="95"/>
      <c r="H890" s="149" t="s">
        <v>951</v>
      </c>
      <c r="I890" s="144"/>
      <c r="J890" s="140">
        <v>38.820000000000007</v>
      </c>
    </row>
    <row r="891" spans="1:10" ht="17.649999999999999" customHeight="1">
      <c r="D891" s="113" t="s">
        <v>2083</v>
      </c>
      <c r="E891" s="112"/>
      <c r="F891" s="112"/>
      <c r="G891" s="112"/>
      <c r="H891" s="148"/>
      <c r="I891" s="143"/>
      <c r="J891" s="144"/>
    </row>
    <row r="892" spans="1:10" ht="13.15" customHeight="1">
      <c r="D892" s="105" t="s">
        <v>965</v>
      </c>
      <c r="E892" s="104"/>
      <c r="F892" s="103" t="s">
        <v>112</v>
      </c>
      <c r="G892" s="103" t="s">
        <v>113</v>
      </c>
      <c r="H892" s="150" t="s">
        <v>959</v>
      </c>
      <c r="I892" s="142" t="s">
        <v>958</v>
      </c>
      <c r="J892" s="141" t="s">
        <v>8</v>
      </c>
    </row>
    <row r="893" spans="1:10" ht="13.15" customHeight="1">
      <c r="D893" s="110" t="s">
        <v>2082</v>
      </c>
      <c r="E893" s="99" t="s">
        <v>2081</v>
      </c>
      <c r="F893" s="98" t="s">
        <v>136</v>
      </c>
      <c r="G893" s="98" t="s">
        <v>226</v>
      </c>
      <c r="H893" s="151">
        <v>2.1000000000000001E-2</v>
      </c>
      <c r="I893" s="145">
        <v>3.72</v>
      </c>
      <c r="J893" s="145">
        <v>7.0000000000000007E-2</v>
      </c>
    </row>
    <row r="894" spans="1:10" ht="13.15" customHeight="1">
      <c r="D894" s="110" t="s">
        <v>2080</v>
      </c>
      <c r="E894" s="99" t="s">
        <v>2079</v>
      </c>
      <c r="F894" s="98" t="s">
        <v>136</v>
      </c>
      <c r="G894" s="98" t="s">
        <v>226</v>
      </c>
      <c r="H894" s="151">
        <v>1</v>
      </c>
      <c r="I894" s="145">
        <v>33.6</v>
      </c>
      <c r="J894" s="145">
        <v>33.6</v>
      </c>
    </row>
    <row r="895" spans="1:10" ht="13.15" customHeight="1">
      <c r="D895" s="105" t="s">
        <v>960</v>
      </c>
      <c r="E895" s="104"/>
      <c r="F895" s="103" t="s">
        <v>112</v>
      </c>
      <c r="G895" s="103" t="s">
        <v>113</v>
      </c>
      <c r="H895" s="150" t="s">
        <v>959</v>
      </c>
      <c r="I895" s="142" t="s">
        <v>958</v>
      </c>
      <c r="J895" s="141" t="s">
        <v>8</v>
      </c>
    </row>
    <row r="896" spans="1:10" ht="17.649999999999999" customHeight="1">
      <c r="D896" s="110" t="s">
        <v>1087</v>
      </c>
      <c r="E896" s="99" t="s">
        <v>1086</v>
      </c>
      <c r="F896" s="98" t="s">
        <v>136</v>
      </c>
      <c r="G896" s="98" t="s">
        <v>993</v>
      </c>
      <c r="H896" s="151">
        <v>5.1159074877916953E-2</v>
      </c>
      <c r="I896" s="145">
        <v>18.420000000000002</v>
      </c>
      <c r="J896" s="145">
        <v>0.94</v>
      </c>
    </row>
    <row r="897" spans="1:10" ht="13.15" customHeight="1">
      <c r="D897" s="110" t="s">
        <v>1178</v>
      </c>
      <c r="E897" s="99" t="s">
        <v>1177</v>
      </c>
      <c r="F897" s="98" t="s">
        <v>136</v>
      </c>
      <c r="G897" s="98" t="s">
        <v>993</v>
      </c>
      <c r="H897" s="151">
        <v>4.8099999999999997E-2</v>
      </c>
      <c r="I897" s="145">
        <v>15.3</v>
      </c>
      <c r="J897" s="145">
        <v>0.73</v>
      </c>
    </row>
    <row r="898" spans="1:10" ht="13.15" customHeight="1">
      <c r="A898" s="93">
        <v>72</v>
      </c>
      <c r="B898" s="93" t="s">
        <v>252</v>
      </c>
      <c r="C898" s="1">
        <f>J898</f>
        <v>35.339999999999996</v>
      </c>
      <c r="D898" s="97"/>
      <c r="E898" s="96"/>
      <c r="F898" s="96"/>
      <c r="G898" s="95"/>
      <c r="H898" s="149" t="s">
        <v>951</v>
      </c>
      <c r="I898" s="144"/>
      <c r="J898" s="140">
        <v>35.339999999999996</v>
      </c>
    </row>
    <row r="899" spans="1:10" ht="17.649999999999999" customHeight="1">
      <c r="D899" s="113" t="s">
        <v>2078</v>
      </c>
      <c r="E899" s="112"/>
      <c r="F899" s="112"/>
      <c r="G899" s="112"/>
      <c r="H899" s="148"/>
      <c r="I899" s="143"/>
      <c r="J899" s="144"/>
    </row>
    <row r="900" spans="1:10" ht="13.15" customHeight="1">
      <c r="D900" s="105" t="s">
        <v>965</v>
      </c>
      <c r="E900" s="104"/>
      <c r="F900" s="103" t="s">
        <v>112</v>
      </c>
      <c r="G900" s="103" t="s">
        <v>113</v>
      </c>
      <c r="H900" s="150" t="s">
        <v>959</v>
      </c>
      <c r="I900" s="142" t="s">
        <v>958</v>
      </c>
      <c r="J900" s="141" t="s">
        <v>8</v>
      </c>
    </row>
    <row r="901" spans="1:10" ht="13.15" customHeight="1">
      <c r="D901" s="110" t="s">
        <v>1981</v>
      </c>
      <c r="E901" s="99" t="s">
        <v>1980</v>
      </c>
      <c r="F901" s="98" t="s">
        <v>136</v>
      </c>
      <c r="G901" s="98" t="s">
        <v>226</v>
      </c>
      <c r="H901" s="151">
        <v>1.9E-2</v>
      </c>
      <c r="I901" s="145">
        <v>13.72</v>
      </c>
      <c r="J901" s="145">
        <v>0.26</v>
      </c>
    </row>
    <row r="902" spans="1:10" ht="17.649999999999999" customHeight="1">
      <c r="D902" s="110" t="s">
        <v>2077</v>
      </c>
      <c r="E902" s="99" t="s">
        <v>2076</v>
      </c>
      <c r="F902" s="98" t="s">
        <v>136</v>
      </c>
      <c r="G902" s="98" t="s">
        <v>226</v>
      </c>
      <c r="H902" s="151">
        <v>1</v>
      </c>
      <c r="I902" s="145">
        <v>212.45</v>
      </c>
      <c r="J902" s="145">
        <v>212.45</v>
      </c>
    </row>
    <row r="903" spans="1:10" ht="13.15" customHeight="1">
      <c r="D903" s="105" t="s">
        <v>960</v>
      </c>
      <c r="E903" s="104"/>
      <c r="F903" s="103" t="s">
        <v>112</v>
      </c>
      <c r="G903" s="103" t="s">
        <v>113</v>
      </c>
      <c r="H903" s="150" t="s">
        <v>959</v>
      </c>
      <c r="I903" s="142" t="s">
        <v>958</v>
      </c>
      <c r="J903" s="141" t="s">
        <v>8</v>
      </c>
    </row>
    <row r="904" spans="1:10" ht="19.149999999999999" customHeight="1">
      <c r="D904" s="110" t="s">
        <v>1089</v>
      </c>
      <c r="E904" s="107" t="s">
        <v>1088</v>
      </c>
      <c r="F904" s="98" t="s">
        <v>136</v>
      </c>
      <c r="G904" s="98" t="s">
        <v>993</v>
      </c>
      <c r="H904" s="151">
        <v>0.1</v>
      </c>
      <c r="I904" s="145">
        <v>14.29</v>
      </c>
      <c r="J904" s="145">
        <v>1.42</v>
      </c>
    </row>
    <row r="905" spans="1:10" ht="17.649999999999999" customHeight="1">
      <c r="D905" s="110" t="s">
        <v>1087</v>
      </c>
      <c r="E905" s="99" t="s">
        <v>1086</v>
      </c>
      <c r="F905" s="98" t="s">
        <v>136</v>
      </c>
      <c r="G905" s="98" t="s">
        <v>993</v>
      </c>
      <c r="H905" s="151">
        <v>0.6760913793103468</v>
      </c>
      <c r="I905" s="145">
        <v>18.420000000000002</v>
      </c>
      <c r="J905" s="145">
        <v>12.45</v>
      </c>
    </row>
    <row r="906" spans="1:10" ht="13.15" customHeight="1">
      <c r="A906" s="93">
        <v>73</v>
      </c>
      <c r="B906" s="93" t="s">
        <v>253</v>
      </c>
      <c r="C906" s="1">
        <f>J906</f>
        <v>226.57999999999996</v>
      </c>
      <c r="D906" s="97"/>
      <c r="E906" s="96"/>
      <c r="F906" s="96"/>
      <c r="G906" s="95"/>
      <c r="H906" s="149" t="s">
        <v>951</v>
      </c>
      <c r="I906" s="144"/>
      <c r="J906" s="140">
        <v>226.57999999999996</v>
      </c>
    </row>
    <row r="907" spans="1:10" ht="17.649999999999999" customHeight="1">
      <c r="D907" s="113" t="s">
        <v>2075</v>
      </c>
      <c r="E907" s="112"/>
      <c r="F907" s="112"/>
      <c r="G907" s="112"/>
      <c r="H907" s="148"/>
      <c r="I907" s="143"/>
      <c r="J907" s="144"/>
    </row>
    <row r="908" spans="1:10" ht="13.15" customHeight="1">
      <c r="D908" s="105" t="s">
        <v>991</v>
      </c>
      <c r="E908" s="104"/>
      <c r="F908" s="103" t="s">
        <v>112</v>
      </c>
      <c r="G908" s="103" t="s">
        <v>113</v>
      </c>
      <c r="H908" s="150" t="s">
        <v>959</v>
      </c>
      <c r="I908" s="142" t="s">
        <v>958</v>
      </c>
      <c r="J908" s="141" t="s">
        <v>8</v>
      </c>
    </row>
    <row r="909" spans="1:10" ht="13.15" customHeight="1">
      <c r="D909" s="114" t="s">
        <v>1698</v>
      </c>
      <c r="E909" s="99" t="s">
        <v>1697</v>
      </c>
      <c r="F909" s="98" t="s">
        <v>136</v>
      </c>
      <c r="G909" s="98" t="s">
        <v>993</v>
      </c>
      <c r="H909" s="151">
        <v>0.5</v>
      </c>
      <c r="I909" s="145">
        <v>13.99</v>
      </c>
      <c r="J909" s="145">
        <v>6.99</v>
      </c>
    </row>
    <row r="910" spans="1:10" ht="13.15" customHeight="1">
      <c r="D910" s="105" t="s">
        <v>965</v>
      </c>
      <c r="E910" s="104"/>
      <c r="F910" s="103" t="s">
        <v>112</v>
      </c>
      <c r="G910" s="103" t="s">
        <v>113</v>
      </c>
      <c r="H910" s="150" t="s">
        <v>959</v>
      </c>
      <c r="I910" s="142" t="s">
        <v>958</v>
      </c>
      <c r="J910" s="141" t="s">
        <v>8</v>
      </c>
    </row>
    <row r="911" spans="1:10" ht="13.15" customHeight="1">
      <c r="D911" s="114" t="s">
        <v>1696</v>
      </c>
      <c r="E911" s="99" t="s">
        <v>1695</v>
      </c>
      <c r="F911" s="98" t="s">
        <v>136</v>
      </c>
      <c r="G911" s="98" t="s">
        <v>187</v>
      </c>
      <c r="H911" s="151">
        <v>0.42</v>
      </c>
      <c r="I911" s="145">
        <v>0.27</v>
      </c>
      <c r="J911" s="145">
        <v>0.11</v>
      </c>
    </row>
    <row r="912" spans="1:10" ht="19.149999999999999" customHeight="1">
      <c r="D912" s="114" t="s">
        <v>2074</v>
      </c>
      <c r="E912" s="107" t="s">
        <v>2073</v>
      </c>
      <c r="F912" s="98" t="s">
        <v>136</v>
      </c>
      <c r="G912" s="98" t="s">
        <v>226</v>
      </c>
      <c r="H912" s="151">
        <v>1</v>
      </c>
      <c r="I912" s="145">
        <v>226.2896259388971</v>
      </c>
      <c r="J912" s="145">
        <v>226.28</v>
      </c>
    </row>
    <row r="913" spans="1:10" ht="13.15" customHeight="1">
      <c r="D913" s="105" t="s">
        <v>960</v>
      </c>
      <c r="E913" s="104"/>
      <c r="F913" s="103" t="s">
        <v>112</v>
      </c>
      <c r="G913" s="103" t="s">
        <v>113</v>
      </c>
      <c r="H913" s="150" t="s">
        <v>959</v>
      </c>
      <c r="I913" s="142" t="s">
        <v>958</v>
      </c>
      <c r="J913" s="141" t="s">
        <v>8</v>
      </c>
    </row>
    <row r="914" spans="1:10" ht="13.15" customHeight="1">
      <c r="D914" s="114" t="s">
        <v>1692</v>
      </c>
      <c r="E914" s="99" t="s">
        <v>1691</v>
      </c>
      <c r="F914" s="98" t="s">
        <v>136</v>
      </c>
      <c r="G914" s="98" t="s">
        <v>993</v>
      </c>
      <c r="H914" s="151">
        <v>0.5</v>
      </c>
      <c r="I914" s="145">
        <v>2.9</v>
      </c>
      <c r="J914" s="145">
        <v>1.45</v>
      </c>
    </row>
    <row r="915" spans="1:10" ht="13.15" customHeight="1">
      <c r="A915" s="93">
        <v>74</v>
      </c>
      <c r="B915" s="93" t="s">
        <v>254</v>
      </c>
      <c r="C915" s="1">
        <f>J915</f>
        <v>234.82999999999998</v>
      </c>
      <c r="D915" s="97"/>
      <c r="E915" s="96"/>
      <c r="F915" s="96"/>
      <c r="G915" s="95"/>
      <c r="H915" s="149" t="s">
        <v>951</v>
      </c>
      <c r="I915" s="144"/>
      <c r="J915" s="140">
        <v>234.82999999999998</v>
      </c>
    </row>
    <row r="916" spans="1:10" ht="19.149999999999999" customHeight="1">
      <c r="D916" s="109" t="s">
        <v>2072</v>
      </c>
      <c r="E916" s="108"/>
      <c r="F916" s="108"/>
      <c r="G916" s="108"/>
      <c r="H916" s="152"/>
      <c r="I916" s="146"/>
      <c r="J916" s="147"/>
    </row>
    <row r="917" spans="1:10" ht="13.15" customHeight="1">
      <c r="D917" s="105" t="s">
        <v>991</v>
      </c>
      <c r="E917" s="104"/>
      <c r="F917" s="103" t="s">
        <v>112</v>
      </c>
      <c r="G917" s="103" t="s">
        <v>113</v>
      </c>
      <c r="H917" s="150" t="s">
        <v>959</v>
      </c>
      <c r="I917" s="142" t="s">
        <v>958</v>
      </c>
      <c r="J917" s="141" t="s">
        <v>8</v>
      </c>
    </row>
    <row r="918" spans="1:10" ht="13.15" customHeight="1">
      <c r="D918" s="114" t="s">
        <v>1698</v>
      </c>
      <c r="E918" s="99" t="s">
        <v>1697</v>
      </c>
      <c r="F918" s="98" t="s">
        <v>136</v>
      </c>
      <c r="G918" s="98" t="s">
        <v>993</v>
      </c>
      <c r="H918" s="151">
        <v>1</v>
      </c>
      <c r="I918" s="145">
        <v>13.99</v>
      </c>
      <c r="J918" s="145">
        <v>13.99</v>
      </c>
    </row>
    <row r="919" spans="1:10" ht="13.15" customHeight="1">
      <c r="D919" s="114" t="s">
        <v>1003</v>
      </c>
      <c r="E919" s="99" t="s">
        <v>1002</v>
      </c>
      <c r="F919" s="98" t="s">
        <v>136</v>
      </c>
      <c r="G919" s="98" t="s">
        <v>993</v>
      </c>
      <c r="H919" s="151">
        <v>1</v>
      </c>
      <c r="I919" s="145">
        <v>10.55</v>
      </c>
      <c r="J919" s="145">
        <v>10.55</v>
      </c>
    </row>
    <row r="920" spans="1:10" ht="13.15" customHeight="1">
      <c r="D920" s="105" t="s">
        <v>965</v>
      </c>
      <c r="E920" s="104"/>
      <c r="F920" s="103" t="s">
        <v>112</v>
      </c>
      <c r="G920" s="103" t="s">
        <v>113</v>
      </c>
      <c r="H920" s="150" t="s">
        <v>959</v>
      </c>
      <c r="I920" s="142" t="s">
        <v>958</v>
      </c>
      <c r="J920" s="141" t="s">
        <v>8</v>
      </c>
    </row>
    <row r="921" spans="1:10" ht="13.15" customHeight="1">
      <c r="D921" s="114" t="s">
        <v>2071</v>
      </c>
      <c r="E921" s="99" t="s">
        <v>2070</v>
      </c>
      <c r="F921" s="98" t="s">
        <v>136</v>
      </c>
      <c r="G921" s="98" t="s">
        <v>226</v>
      </c>
      <c r="H921" s="151">
        <v>1</v>
      </c>
      <c r="I921" s="145">
        <v>279.77192642140449</v>
      </c>
      <c r="J921" s="145">
        <v>279.77</v>
      </c>
    </row>
    <row r="922" spans="1:10" ht="13.15" customHeight="1">
      <c r="D922" s="114" t="s">
        <v>1696</v>
      </c>
      <c r="E922" s="99" t="s">
        <v>1695</v>
      </c>
      <c r="F922" s="98" t="s">
        <v>136</v>
      </c>
      <c r="G922" s="98" t="s">
        <v>187</v>
      </c>
      <c r="H922" s="151">
        <v>0.84</v>
      </c>
      <c r="I922" s="145">
        <v>0.27</v>
      </c>
      <c r="J922" s="145">
        <v>0.22</v>
      </c>
    </row>
    <row r="923" spans="1:10" ht="19.149999999999999" customHeight="1">
      <c r="D923" s="114" t="s">
        <v>2069</v>
      </c>
      <c r="E923" s="107" t="s">
        <v>2068</v>
      </c>
      <c r="F923" s="98" t="s">
        <v>136</v>
      </c>
      <c r="G923" s="98" t="s">
        <v>226</v>
      </c>
      <c r="H923" s="151">
        <v>1</v>
      </c>
      <c r="I923" s="145">
        <v>54.74</v>
      </c>
      <c r="J923" s="145">
        <v>54.74</v>
      </c>
    </row>
    <row r="924" spans="1:10" ht="13.15" customHeight="1">
      <c r="D924" s="105" t="s">
        <v>960</v>
      </c>
      <c r="E924" s="104"/>
      <c r="F924" s="103" t="s">
        <v>112</v>
      </c>
      <c r="G924" s="103" t="s">
        <v>113</v>
      </c>
      <c r="H924" s="150" t="s">
        <v>959</v>
      </c>
      <c r="I924" s="142" t="s">
        <v>958</v>
      </c>
      <c r="J924" s="141" t="s">
        <v>8</v>
      </c>
    </row>
    <row r="925" spans="1:10" ht="13.15" customHeight="1">
      <c r="D925" s="114" t="s">
        <v>995</v>
      </c>
      <c r="E925" s="99" t="s">
        <v>994</v>
      </c>
      <c r="F925" s="98" t="s">
        <v>136</v>
      </c>
      <c r="G925" s="98" t="s">
        <v>993</v>
      </c>
      <c r="H925" s="151">
        <v>1</v>
      </c>
      <c r="I925" s="145">
        <v>2.98</v>
      </c>
      <c r="J925" s="145">
        <v>2.98</v>
      </c>
    </row>
    <row r="926" spans="1:10" ht="13.15" customHeight="1">
      <c r="D926" s="114" t="s">
        <v>1692</v>
      </c>
      <c r="E926" s="99" t="s">
        <v>1691</v>
      </c>
      <c r="F926" s="98" t="s">
        <v>136</v>
      </c>
      <c r="G926" s="98" t="s">
        <v>993</v>
      </c>
      <c r="H926" s="151">
        <v>1</v>
      </c>
      <c r="I926" s="145">
        <v>2.9</v>
      </c>
      <c r="J926" s="145">
        <v>2.9</v>
      </c>
    </row>
    <row r="927" spans="1:10" ht="13.15" customHeight="1">
      <c r="A927" s="93">
        <v>75</v>
      </c>
      <c r="B927" s="93" t="s">
        <v>256</v>
      </c>
      <c r="C927" s="1">
        <f>J927</f>
        <v>365.15000000000003</v>
      </c>
      <c r="D927" s="97"/>
      <c r="E927" s="96"/>
      <c r="F927" s="96"/>
      <c r="G927" s="95"/>
      <c r="H927" s="149" t="s">
        <v>951</v>
      </c>
      <c r="I927" s="144"/>
      <c r="J927" s="140">
        <v>365.15000000000003</v>
      </c>
    </row>
    <row r="928" spans="1:10" ht="17.649999999999999" customHeight="1">
      <c r="D928" s="113" t="s">
        <v>2067</v>
      </c>
      <c r="E928" s="112"/>
      <c r="F928" s="112"/>
      <c r="G928" s="112"/>
      <c r="H928" s="148"/>
      <c r="I928" s="143"/>
      <c r="J928" s="144"/>
    </row>
    <row r="929" spans="1:10" ht="13.15" customHeight="1">
      <c r="D929" s="105" t="s">
        <v>991</v>
      </c>
      <c r="E929" s="104"/>
      <c r="F929" s="103" t="s">
        <v>112</v>
      </c>
      <c r="G929" s="103" t="s">
        <v>113</v>
      </c>
      <c r="H929" s="150" t="s">
        <v>959</v>
      </c>
      <c r="I929" s="142" t="s">
        <v>958</v>
      </c>
      <c r="J929" s="141" t="s">
        <v>8</v>
      </c>
    </row>
    <row r="930" spans="1:10" ht="13.15" customHeight="1">
      <c r="D930" s="114" t="s">
        <v>1698</v>
      </c>
      <c r="E930" s="99" t="s">
        <v>1697</v>
      </c>
      <c r="F930" s="98" t="s">
        <v>136</v>
      </c>
      <c r="G930" s="98" t="s">
        <v>993</v>
      </c>
      <c r="H930" s="151">
        <v>7.9976470588235357E-2</v>
      </c>
      <c r="I930" s="145">
        <v>13.99</v>
      </c>
      <c r="J930" s="145">
        <v>1.1100000000000001</v>
      </c>
    </row>
    <row r="931" spans="1:10" ht="13.15" customHeight="1">
      <c r="D931" s="114" t="s">
        <v>1003</v>
      </c>
      <c r="E931" s="99" t="s">
        <v>1002</v>
      </c>
      <c r="F931" s="98" t="s">
        <v>136</v>
      </c>
      <c r="G931" s="98" t="s">
        <v>993</v>
      </c>
      <c r="H931" s="151">
        <v>0.12</v>
      </c>
      <c r="I931" s="145">
        <v>10.55</v>
      </c>
      <c r="J931" s="145">
        <v>1.26</v>
      </c>
    </row>
    <row r="932" spans="1:10" ht="13.15" customHeight="1">
      <c r="D932" s="105" t="s">
        <v>965</v>
      </c>
      <c r="E932" s="104"/>
      <c r="F932" s="103" t="s">
        <v>112</v>
      </c>
      <c r="G932" s="103" t="s">
        <v>113</v>
      </c>
      <c r="H932" s="150" t="s">
        <v>959</v>
      </c>
      <c r="I932" s="142" t="s">
        <v>958</v>
      </c>
      <c r="J932" s="141" t="s">
        <v>8</v>
      </c>
    </row>
    <row r="933" spans="1:10" ht="13.15" customHeight="1">
      <c r="D933" s="114" t="s">
        <v>1911</v>
      </c>
      <c r="E933" s="99" t="s">
        <v>1910</v>
      </c>
      <c r="F933" s="98" t="s">
        <v>136</v>
      </c>
      <c r="G933" s="98" t="s">
        <v>547</v>
      </c>
      <c r="H933" s="151">
        <v>5.0000000000000001E-4</v>
      </c>
      <c r="I933" s="145">
        <v>79.709999999999994</v>
      </c>
      <c r="J933" s="145">
        <v>0.03</v>
      </c>
    </row>
    <row r="934" spans="1:10" ht="13.15" customHeight="1">
      <c r="D934" s="114" t="s">
        <v>1909</v>
      </c>
      <c r="E934" s="99" t="s">
        <v>1908</v>
      </c>
      <c r="F934" s="98" t="s">
        <v>136</v>
      </c>
      <c r="G934" s="98" t="s">
        <v>1164</v>
      </c>
      <c r="H934" s="151">
        <v>2.0000000000000001E-4</v>
      </c>
      <c r="I934" s="145">
        <v>58.83</v>
      </c>
      <c r="J934" s="145">
        <v>0.01</v>
      </c>
    </row>
    <row r="935" spans="1:10" ht="13.15" customHeight="1">
      <c r="D935" s="114" t="s">
        <v>2066</v>
      </c>
      <c r="E935" s="99" t="s">
        <v>2065</v>
      </c>
      <c r="F935" s="98" t="s">
        <v>136</v>
      </c>
      <c r="G935" s="98" t="s">
        <v>187</v>
      </c>
      <c r="H935" s="151">
        <v>1.01</v>
      </c>
      <c r="I935" s="145">
        <v>4.24</v>
      </c>
      <c r="J935" s="145">
        <v>4.28</v>
      </c>
    </row>
    <row r="936" spans="1:10" ht="13.15" customHeight="1">
      <c r="D936" s="105" t="s">
        <v>960</v>
      </c>
      <c r="E936" s="104"/>
      <c r="F936" s="103" t="s">
        <v>112</v>
      </c>
      <c r="G936" s="103" t="s">
        <v>113</v>
      </c>
      <c r="H936" s="150" t="s">
        <v>959</v>
      </c>
      <c r="I936" s="142" t="s">
        <v>958</v>
      </c>
      <c r="J936" s="141" t="s">
        <v>8</v>
      </c>
    </row>
    <row r="937" spans="1:10" ht="19.149999999999999" customHeight="1">
      <c r="D937" s="114" t="s">
        <v>2061</v>
      </c>
      <c r="E937" s="107" t="s">
        <v>2060</v>
      </c>
      <c r="F937" s="98" t="s">
        <v>136</v>
      </c>
      <c r="G937" s="98" t="s">
        <v>187</v>
      </c>
      <c r="H937" s="151">
        <v>1.01</v>
      </c>
      <c r="I937" s="145">
        <v>3.91</v>
      </c>
      <c r="J937" s="145">
        <v>3.94</v>
      </c>
    </row>
    <row r="938" spans="1:10" ht="13.15" customHeight="1">
      <c r="D938" s="110" t="s">
        <v>995</v>
      </c>
      <c r="E938" s="99" t="s">
        <v>994</v>
      </c>
      <c r="F938" s="98" t="s">
        <v>136</v>
      </c>
      <c r="G938" s="98" t="s">
        <v>993</v>
      </c>
      <c r="H938" s="151">
        <v>0.12</v>
      </c>
      <c r="I938" s="145">
        <v>2.98</v>
      </c>
      <c r="J938" s="145">
        <v>0.35</v>
      </c>
    </row>
    <row r="939" spans="1:10" ht="13.15" customHeight="1">
      <c r="D939" s="110" t="s">
        <v>1692</v>
      </c>
      <c r="E939" s="99" t="s">
        <v>1691</v>
      </c>
      <c r="F939" s="98" t="s">
        <v>136</v>
      </c>
      <c r="G939" s="98" t="s">
        <v>993</v>
      </c>
      <c r="H939" s="151">
        <v>0.12</v>
      </c>
      <c r="I939" s="145">
        <v>2.9</v>
      </c>
      <c r="J939" s="145">
        <v>0.34</v>
      </c>
    </row>
    <row r="940" spans="1:10" ht="13.15" customHeight="1">
      <c r="A940" s="93">
        <v>76</v>
      </c>
      <c r="B940" s="93" t="s">
        <v>258</v>
      </c>
      <c r="C940" s="1">
        <f>J940</f>
        <v>11.319999999999999</v>
      </c>
      <c r="D940" s="97"/>
      <c r="E940" s="96"/>
      <c r="F940" s="96"/>
      <c r="G940" s="95"/>
      <c r="H940" s="149" t="s">
        <v>951</v>
      </c>
      <c r="I940" s="144"/>
      <c r="J940" s="140">
        <v>11.319999999999999</v>
      </c>
    </row>
    <row r="941" spans="1:10" ht="17.649999999999999" customHeight="1">
      <c r="D941" s="113" t="s">
        <v>2064</v>
      </c>
      <c r="E941" s="112"/>
      <c r="F941" s="112"/>
      <c r="G941" s="112"/>
      <c r="H941" s="148"/>
      <c r="I941" s="143"/>
      <c r="J941" s="144"/>
    </row>
    <row r="942" spans="1:10" ht="13.15" customHeight="1">
      <c r="D942" s="105" t="s">
        <v>991</v>
      </c>
      <c r="E942" s="104"/>
      <c r="F942" s="103" t="s">
        <v>112</v>
      </c>
      <c r="G942" s="103" t="s">
        <v>113</v>
      </c>
      <c r="H942" s="150" t="s">
        <v>959</v>
      </c>
      <c r="I942" s="142" t="s">
        <v>958</v>
      </c>
      <c r="J942" s="141" t="s">
        <v>8</v>
      </c>
    </row>
    <row r="943" spans="1:10" ht="13.15" customHeight="1">
      <c r="D943" s="114" t="s">
        <v>1698</v>
      </c>
      <c r="E943" s="99" t="s">
        <v>1697</v>
      </c>
      <c r="F943" s="98" t="s">
        <v>136</v>
      </c>
      <c r="G943" s="98" t="s">
        <v>993</v>
      </c>
      <c r="H943" s="151">
        <v>7.1644444444444427E-2</v>
      </c>
      <c r="I943" s="145">
        <v>13.99</v>
      </c>
      <c r="J943" s="145">
        <v>1</v>
      </c>
    </row>
    <row r="944" spans="1:10" ht="13.15" customHeight="1">
      <c r="D944" s="114" t="s">
        <v>1003</v>
      </c>
      <c r="E944" s="99" t="s">
        <v>1002</v>
      </c>
      <c r="F944" s="98" t="s">
        <v>136</v>
      </c>
      <c r="G944" s="98" t="s">
        <v>993</v>
      </c>
      <c r="H944" s="151">
        <v>0.13</v>
      </c>
      <c r="I944" s="145">
        <v>10.55</v>
      </c>
      <c r="J944" s="145">
        <v>1.37</v>
      </c>
    </row>
    <row r="945" spans="1:10" ht="13.15" customHeight="1">
      <c r="D945" s="105" t="s">
        <v>965</v>
      </c>
      <c r="E945" s="104"/>
      <c r="F945" s="103" t="s">
        <v>112</v>
      </c>
      <c r="G945" s="103" t="s">
        <v>113</v>
      </c>
      <c r="H945" s="150" t="s">
        <v>959</v>
      </c>
      <c r="I945" s="142" t="s">
        <v>958</v>
      </c>
      <c r="J945" s="141" t="s">
        <v>8</v>
      </c>
    </row>
    <row r="946" spans="1:10" ht="13.15" customHeight="1">
      <c r="D946" s="114" t="s">
        <v>1911</v>
      </c>
      <c r="E946" s="99" t="s">
        <v>1910</v>
      </c>
      <c r="F946" s="98" t="s">
        <v>136</v>
      </c>
      <c r="G946" s="98" t="s">
        <v>547</v>
      </c>
      <c r="H946" s="151">
        <v>6.9999999999999999E-4</v>
      </c>
      <c r="I946" s="145">
        <v>79.709999999999994</v>
      </c>
      <c r="J946" s="145">
        <v>0.05</v>
      </c>
    </row>
    <row r="947" spans="1:10" ht="13.15" customHeight="1">
      <c r="D947" s="114" t="s">
        <v>1909</v>
      </c>
      <c r="E947" s="99" t="s">
        <v>1908</v>
      </c>
      <c r="F947" s="98" t="s">
        <v>136</v>
      </c>
      <c r="G947" s="98" t="s">
        <v>1164</v>
      </c>
      <c r="H947" s="151">
        <v>2.9999999999999997E-4</v>
      </c>
      <c r="I947" s="145">
        <v>58.83</v>
      </c>
      <c r="J947" s="145">
        <v>0.01</v>
      </c>
    </row>
    <row r="948" spans="1:10" ht="13.15" customHeight="1">
      <c r="D948" s="114" t="s">
        <v>2063</v>
      </c>
      <c r="E948" s="99" t="s">
        <v>2062</v>
      </c>
      <c r="F948" s="98" t="s">
        <v>136</v>
      </c>
      <c r="G948" s="98" t="s">
        <v>187</v>
      </c>
      <c r="H948" s="151">
        <v>1.01</v>
      </c>
      <c r="I948" s="145">
        <v>9.52</v>
      </c>
      <c r="J948" s="145">
        <v>9.61</v>
      </c>
    </row>
    <row r="949" spans="1:10" ht="13.15" customHeight="1">
      <c r="D949" s="105" t="s">
        <v>960</v>
      </c>
      <c r="E949" s="104"/>
      <c r="F949" s="103" t="s">
        <v>112</v>
      </c>
      <c r="G949" s="103" t="s">
        <v>113</v>
      </c>
      <c r="H949" s="150" t="s">
        <v>959</v>
      </c>
      <c r="I949" s="142" t="s">
        <v>958</v>
      </c>
      <c r="J949" s="141" t="s">
        <v>8</v>
      </c>
    </row>
    <row r="950" spans="1:10" ht="19.149999999999999" customHeight="1">
      <c r="D950" s="114" t="s">
        <v>2061</v>
      </c>
      <c r="E950" s="107" t="s">
        <v>2060</v>
      </c>
      <c r="F950" s="98" t="s">
        <v>136</v>
      </c>
      <c r="G950" s="98" t="s">
        <v>187</v>
      </c>
      <c r="H950" s="151">
        <v>1.01</v>
      </c>
      <c r="I950" s="145">
        <v>3.91</v>
      </c>
      <c r="J950" s="145">
        <v>3.94</v>
      </c>
    </row>
    <row r="951" spans="1:10" ht="13.15" customHeight="1">
      <c r="D951" s="114" t="s">
        <v>995</v>
      </c>
      <c r="E951" s="99" t="s">
        <v>994</v>
      </c>
      <c r="F951" s="98" t="s">
        <v>136</v>
      </c>
      <c r="G951" s="98" t="s">
        <v>993</v>
      </c>
      <c r="H951" s="151">
        <v>0.13</v>
      </c>
      <c r="I951" s="145">
        <v>2.98</v>
      </c>
      <c r="J951" s="145">
        <v>0.38</v>
      </c>
    </row>
    <row r="952" spans="1:10" ht="13.15" customHeight="1">
      <c r="D952" s="114" t="s">
        <v>1692</v>
      </c>
      <c r="E952" s="99" t="s">
        <v>1691</v>
      </c>
      <c r="F952" s="98" t="s">
        <v>136</v>
      </c>
      <c r="G952" s="98" t="s">
        <v>993</v>
      </c>
      <c r="H952" s="151">
        <v>0.13</v>
      </c>
      <c r="I952" s="145">
        <v>2.9</v>
      </c>
      <c r="J952" s="145">
        <v>0.37</v>
      </c>
    </row>
    <row r="953" spans="1:10" ht="13.15" customHeight="1">
      <c r="A953" s="93">
        <v>77</v>
      </c>
      <c r="B953" s="93" t="s">
        <v>261</v>
      </c>
      <c r="C953" s="1">
        <f>J953</f>
        <v>16.73</v>
      </c>
      <c r="D953" s="97"/>
      <c r="E953" s="96"/>
      <c r="F953" s="96"/>
      <c r="G953" s="95"/>
      <c r="H953" s="149" t="s">
        <v>951</v>
      </c>
      <c r="I953" s="144"/>
      <c r="J953" s="140">
        <v>16.73</v>
      </c>
    </row>
    <row r="954" spans="1:10" ht="17.649999999999999" customHeight="1">
      <c r="D954" s="113" t="s">
        <v>2059</v>
      </c>
      <c r="E954" s="112"/>
      <c r="F954" s="112"/>
      <c r="G954" s="112"/>
      <c r="H954" s="148"/>
      <c r="I954" s="143"/>
      <c r="J954" s="144"/>
    </row>
    <row r="955" spans="1:10" ht="13.15" customHeight="1">
      <c r="D955" s="105" t="s">
        <v>991</v>
      </c>
      <c r="E955" s="104"/>
      <c r="F955" s="103" t="s">
        <v>112</v>
      </c>
      <c r="G955" s="103" t="s">
        <v>113</v>
      </c>
      <c r="H955" s="150" t="s">
        <v>959</v>
      </c>
      <c r="I955" s="142" t="s">
        <v>958</v>
      </c>
      <c r="J955" s="141" t="s">
        <v>8</v>
      </c>
    </row>
    <row r="956" spans="1:10" ht="13.15" customHeight="1">
      <c r="D956" s="114" t="s">
        <v>1698</v>
      </c>
      <c r="E956" s="99" t="s">
        <v>1697</v>
      </c>
      <c r="F956" s="98" t="s">
        <v>136</v>
      </c>
      <c r="G956" s="98" t="s">
        <v>993</v>
      </c>
      <c r="H956" s="151">
        <v>0.10613731343283661</v>
      </c>
      <c r="I956" s="145">
        <v>13.99</v>
      </c>
      <c r="J956" s="145">
        <v>1.48</v>
      </c>
    </row>
    <row r="957" spans="1:10" ht="13.15" customHeight="1">
      <c r="D957" s="114" t="s">
        <v>1003</v>
      </c>
      <c r="E957" s="99" t="s">
        <v>1002</v>
      </c>
      <c r="F957" s="98" t="s">
        <v>136</v>
      </c>
      <c r="G957" s="98" t="s">
        <v>993</v>
      </c>
      <c r="H957" s="151">
        <v>0.24</v>
      </c>
      <c r="I957" s="145">
        <v>10.55</v>
      </c>
      <c r="J957" s="145">
        <v>2.5299999999999998</v>
      </c>
    </row>
    <row r="958" spans="1:10" ht="13.15" customHeight="1">
      <c r="D958" s="105" t="s">
        <v>965</v>
      </c>
      <c r="E958" s="104"/>
      <c r="F958" s="103" t="s">
        <v>112</v>
      </c>
      <c r="G958" s="103" t="s">
        <v>113</v>
      </c>
      <c r="H958" s="150" t="s">
        <v>959</v>
      </c>
      <c r="I958" s="142" t="s">
        <v>958</v>
      </c>
      <c r="J958" s="141" t="s">
        <v>8</v>
      </c>
    </row>
    <row r="959" spans="1:10" ht="13.15" customHeight="1">
      <c r="D959" s="114" t="s">
        <v>1911</v>
      </c>
      <c r="E959" s="99" t="s">
        <v>1910</v>
      </c>
      <c r="F959" s="98" t="s">
        <v>136</v>
      </c>
      <c r="G959" s="98" t="s">
        <v>547</v>
      </c>
      <c r="H959" s="151">
        <v>1.1999999999999999E-3</v>
      </c>
      <c r="I959" s="145">
        <v>79.709999999999994</v>
      </c>
      <c r="J959" s="145">
        <v>0.09</v>
      </c>
    </row>
    <row r="960" spans="1:10" ht="13.15" customHeight="1">
      <c r="D960" s="114" t="s">
        <v>1909</v>
      </c>
      <c r="E960" s="99" t="s">
        <v>1908</v>
      </c>
      <c r="F960" s="98" t="s">
        <v>136</v>
      </c>
      <c r="G960" s="98" t="s">
        <v>1164</v>
      </c>
      <c r="H960" s="151">
        <v>5.0000000000000001E-4</v>
      </c>
      <c r="I960" s="145">
        <v>58.83</v>
      </c>
      <c r="J960" s="145">
        <v>0.02</v>
      </c>
    </row>
    <row r="961" spans="1:10" ht="13.15" customHeight="1">
      <c r="D961" s="114" t="s">
        <v>2058</v>
      </c>
      <c r="E961" s="99" t="s">
        <v>2057</v>
      </c>
      <c r="F961" s="98" t="s">
        <v>136</v>
      </c>
      <c r="G961" s="98" t="s">
        <v>187</v>
      </c>
      <c r="H961" s="151">
        <v>1.01</v>
      </c>
      <c r="I961" s="145">
        <v>15.88</v>
      </c>
      <c r="J961" s="145">
        <v>16.03</v>
      </c>
    </row>
    <row r="962" spans="1:10" ht="13.15" customHeight="1">
      <c r="D962" s="105" t="s">
        <v>960</v>
      </c>
      <c r="E962" s="104"/>
      <c r="F962" s="103" t="s">
        <v>112</v>
      </c>
      <c r="G962" s="103" t="s">
        <v>113</v>
      </c>
      <c r="H962" s="150" t="s">
        <v>959</v>
      </c>
      <c r="I962" s="142" t="s">
        <v>958</v>
      </c>
      <c r="J962" s="141" t="s">
        <v>8</v>
      </c>
    </row>
    <row r="963" spans="1:10" ht="17.649999999999999" customHeight="1">
      <c r="D963" s="114" t="s">
        <v>2056</v>
      </c>
      <c r="E963" s="99" t="s">
        <v>2055</v>
      </c>
      <c r="F963" s="98" t="s">
        <v>136</v>
      </c>
      <c r="G963" s="98" t="s">
        <v>187</v>
      </c>
      <c r="H963" s="151">
        <v>1.01</v>
      </c>
      <c r="I963" s="145">
        <v>8.09</v>
      </c>
      <c r="J963" s="145">
        <v>8.17</v>
      </c>
    </row>
    <row r="964" spans="1:10" ht="19.149999999999999" customHeight="1">
      <c r="D964" s="114" t="s">
        <v>2054</v>
      </c>
      <c r="E964" s="107" t="s">
        <v>2053</v>
      </c>
      <c r="F964" s="98" t="s">
        <v>136</v>
      </c>
      <c r="G964" s="98" t="s">
        <v>187</v>
      </c>
      <c r="H964" s="151">
        <v>1.01</v>
      </c>
      <c r="I964" s="145">
        <v>7.41</v>
      </c>
      <c r="J964" s="145">
        <v>7.48</v>
      </c>
    </row>
    <row r="965" spans="1:10" ht="13.15" customHeight="1">
      <c r="D965" s="114" t="s">
        <v>995</v>
      </c>
      <c r="E965" s="99" t="s">
        <v>994</v>
      </c>
      <c r="F965" s="98" t="s">
        <v>136</v>
      </c>
      <c r="G965" s="98" t="s">
        <v>993</v>
      </c>
      <c r="H965" s="151">
        <v>0.24</v>
      </c>
      <c r="I965" s="145">
        <v>2.98</v>
      </c>
      <c r="J965" s="145">
        <v>0.71</v>
      </c>
    </row>
    <row r="966" spans="1:10" ht="13.15" customHeight="1">
      <c r="D966" s="114" t="s">
        <v>1692</v>
      </c>
      <c r="E966" s="99" t="s">
        <v>1691</v>
      </c>
      <c r="F966" s="98" t="s">
        <v>136</v>
      </c>
      <c r="G966" s="98" t="s">
        <v>993</v>
      </c>
      <c r="H966" s="151">
        <v>0.24</v>
      </c>
      <c r="I966" s="145">
        <v>2.9</v>
      </c>
      <c r="J966" s="145">
        <v>0.69</v>
      </c>
    </row>
    <row r="967" spans="1:10" ht="13.15" customHeight="1">
      <c r="A967" s="93">
        <v>78</v>
      </c>
      <c r="B967" s="93" t="s">
        <v>264</v>
      </c>
      <c r="C967" s="1">
        <f>J967</f>
        <v>37.199999999999996</v>
      </c>
      <c r="D967" s="97"/>
      <c r="E967" s="96"/>
      <c r="F967" s="96"/>
      <c r="G967" s="95"/>
      <c r="H967" s="149" t="s">
        <v>951</v>
      </c>
      <c r="I967" s="144"/>
      <c r="J967" s="140">
        <v>37.199999999999996</v>
      </c>
    </row>
    <row r="968" spans="1:10" ht="17.649999999999999" customHeight="1">
      <c r="D968" s="113" t="s">
        <v>2052</v>
      </c>
      <c r="E968" s="112"/>
      <c r="F968" s="112"/>
      <c r="G968" s="112"/>
      <c r="H968" s="148"/>
      <c r="I968" s="143"/>
      <c r="J968" s="144"/>
    </row>
    <row r="969" spans="1:10" ht="13.15" customHeight="1">
      <c r="A969" s="93">
        <v>79</v>
      </c>
      <c r="B969" s="93" t="s">
        <v>267</v>
      </c>
      <c r="C969" s="1">
        <f>J969</f>
        <v>13.17</v>
      </c>
      <c r="D969" s="113"/>
      <c r="E969" s="94"/>
      <c r="H969" s="149" t="s">
        <v>951</v>
      </c>
      <c r="J969" s="140">
        <v>13.17</v>
      </c>
    </row>
    <row r="970" spans="1:10" ht="17.649999999999999" customHeight="1">
      <c r="D970" s="113" t="s">
        <v>2051</v>
      </c>
      <c r="E970" s="112"/>
      <c r="F970" s="112"/>
      <c r="G970" s="112"/>
      <c r="H970" s="148"/>
      <c r="I970" s="143"/>
      <c r="J970" s="144"/>
    </row>
    <row r="971" spans="1:10" ht="13.15" customHeight="1">
      <c r="A971" s="93">
        <v>80</v>
      </c>
      <c r="B971" s="93" t="s">
        <v>270</v>
      </c>
      <c r="C971" s="1">
        <f>J971</f>
        <v>25.45</v>
      </c>
      <c r="D971" s="113"/>
      <c r="E971" s="94"/>
      <c r="H971" s="149" t="s">
        <v>951</v>
      </c>
      <c r="J971" s="140">
        <v>25.45</v>
      </c>
    </row>
    <row r="972" spans="1:10" ht="17.649999999999999" customHeight="1">
      <c r="D972" s="113" t="s">
        <v>2050</v>
      </c>
      <c r="E972" s="112"/>
      <c r="F972" s="112"/>
      <c r="G972" s="112"/>
      <c r="H972" s="148"/>
      <c r="I972" s="143"/>
      <c r="J972" s="144"/>
    </row>
    <row r="973" spans="1:10" ht="13.15" customHeight="1">
      <c r="D973" s="105" t="s">
        <v>991</v>
      </c>
      <c r="E973" s="104"/>
      <c r="F973" s="103" t="s">
        <v>112</v>
      </c>
      <c r="G973" s="103" t="s">
        <v>113</v>
      </c>
      <c r="H973" s="150" t="s">
        <v>959</v>
      </c>
      <c r="I973" s="142" t="s">
        <v>958</v>
      </c>
      <c r="J973" s="141" t="s">
        <v>8</v>
      </c>
    </row>
    <row r="974" spans="1:10" ht="19.149999999999999" customHeight="1">
      <c r="D974" s="111">
        <v>88248</v>
      </c>
      <c r="E974" s="107" t="s">
        <v>1102</v>
      </c>
      <c r="F974" s="98" t="s">
        <v>121</v>
      </c>
      <c r="G974" s="98" t="s">
        <v>147</v>
      </c>
      <c r="H974" s="151">
        <v>3.2989999999999999</v>
      </c>
      <c r="I974" s="145">
        <v>13.51</v>
      </c>
      <c r="J974" s="145">
        <v>44.56</v>
      </c>
    </row>
    <row r="975" spans="1:10" ht="19.149999999999999" customHeight="1">
      <c r="D975" s="111">
        <v>88267</v>
      </c>
      <c r="E975" s="107" t="s">
        <v>1374</v>
      </c>
      <c r="F975" s="98" t="s">
        <v>121</v>
      </c>
      <c r="G975" s="98" t="s">
        <v>147</v>
      </c>
      <c r="H975" s="151">
        <v>0.82499999999999996</v>
      </c>
      <c r="I975" s="145">
        <v>17.309999999999999</v>
      </c>
      <c r="J975" s="145">
        <v>14.28</v>
      </c>
    </row>
    <row r="976" spans="1:10" ht="13.15" customHeight="1">
      <c r="D976" s="105" t="s">
        <v>965</v>
      </c>
      <c r="E976" s="104"/>
      <c r="F976" s="103" t="s">
        <v>112</v>
      </c>
      <c r="G976" s="103" t="s">
        <v>113</v>
      </c>
      <c r="H976" s="150" t="s">
        <v>959</v>
      </c>
      <c r="I976" s="142" t="s">
        <v>958</v>
      </c>
      <c r="J976" s="141" t="s">
        <v>8</v>
      </c>
    </row>
    <row r="977" spans="1:10" ht="13.15" customHeight="1">
      <c r="D977" s="110" t="s">
        <v>2049</v>
      </c>
      <c r="E977" s="99" t="s">
        <v>2048</v>
      </c>
      <c r="F977" s="98" t="s">
        <v>140</v>
      </c>
      <c r="G977" s="116" t="s">
        <v>125</v>
      </c>
      <c r="H977" s="151">
        <v>5.4</v>
      </c>
      <c r="I977" s="145">
        <v>0.23</v>
      </c>
      <c r="J977" s="145">
        <v>1.24</v>
      </c>
    </row>
    <row r="978" spans="1:10" ht="13.15" customHeight="1">
      <c r="D978" s="110" t="s">
        <v>2047</v>
      </c>
      <c r="E978" s="99" t="s">
        <v>2046</v>
      </c>
      <c r="F978" s="98" t="s">
        <v>140</v>
      </c>
      <c r="G978" s="116" t="s">
        <v>118</v>
      </c>
      <c r="H978" s="151">
        <v>1</v>
      </c>
      <c r="I978" s="145">
        <v>3.28</v>
      </c>
      <c r="J978" s="145">
        <v>3.28</v>
      </c>
    </row>
    <row r="979" spans="1:10" ht="13.15" customHeight="1">
      <c r="D979" s="110" t="s">
        <v>2045</v>
      </c>
      <c r="E979" s="99" t="s">
        <v>2044</v>
      </c>
      <c r="F979" s="98" t="s">
        <v>140</v>
      </c>
      <c r="G979" s="116" t="s">
        <v>118</v>
      </c>
      <c r="H979" s="151">
        <v>1</v>
      </c>
      <c r="I979" s="145">
        <v>10.82</v>
      </c>
      <c r="J979" s="145">
        <v>10.82</v>
      </c>
    </row>
    <row r="980" spans="1:10" ht="13.15" customHeight="1">
      <c r="D980" s="110" t="s">
        <v>2043</v>
      </c>
      <c r="E980" s="99" t="s">
        <v>2042</v>
      </c>
      <c r="F980" s="98" t="s">
        <v>140</v>
      </c>
      <c r="G980" s="116" t="s">
        <v>118</v>
      </c>
      <c r="H980" s="151">
        <v>2</v>
      </c>
      <c r="I980" s="145">
        <v>2.2200000000000002</v>
      </c>
      <c r="J980" s="145">
        <v>4.4400000000000004</v>
      </c>
    </row>
    <row r="981" spans="1:10" ht="13.15" customHeight="1">
      <c r="D981" s="110" t="s">
        <v>2041</v>
      </c>
      <c r="E981" s="99" t="s">
        <v>2040</v>
      </c>
      <c r="F981" s="98" t="s">
        <v>140</v>
      </c>
      <c r="G981" s="116" t="s">
        <v>118</v>
      </c>
      <c r="H981" s="151">
        <v>1</v>
      </c>
      <c r="I981" s="145">
        <v>1031.0413522522638</v>
      </c>
      <c r="J981" s="145">
        <v>1031.04</v>
      </c>
    </row>
    <row r="982" spans="1:10" ht="13.15" customHeight="1">
      <c r="D982" s="110" t="s">
        <v>2039</v>
      </c>
      <c r="E982" s="99" t="s">
        <v>2038</v>
      </c>
      <c r="F982" s="98" t="s">
        <v>140</v>
      </c>
      <c r="G982" s="116" t="s">
        <v>118</v>
      </c>
      <c r="H982" s="151">
        <v>2</v>
      </c>
      <c r="I982" s="145">
        <v>14.48</v>
      </c>
      <c r="J982" s="145">
        <v>28.96</v>
      </c>
    </row>
    <row r="983" spans="1:10" ht="13.15" customHeight="1">
      <c r="A983" s="93">
        <v>81</v>
      </c>
      <c r="B983" s="93">
        <v>52951</v>
      </c>
      <c r="C983" s="1">
        <f>J983</f>
        <v>1138.6199999999999</v>
      </c>
      <c r="D983" s="97"/>
      <c r="E983" s="96"/>
      <c r="F983" s="96"/>
      <c r="G983" s="95"/>
      <c r="H983" s="149" t="s">
        <v>951</v>
      </c>
      <c r="I983" s="144"/>
      <c r="J983" s="140">
        <v>1138.6199999999999</v>
      </c>
    </row>
    <row r="984" spans="1:10" ht="17.649999999999999" customHeight="1">
      <c r="D984" s="113" t="s">
        <v>2037</v>
      </c>
      <c r="E984" s="112"/>
      <c r="F984" s="112"/>
      <c r="G984" s="112"/>
      <c r="H984" s="148"/>
      <c r="I984" s="143"/>
      <c r="J984" s="144"/>
    </row>
    <row r="985" spans="1:10" ht="13.15" customHeight="1">
      <c r="D985" s="105" t="s">
        <v>991</v>
      </c>
      <c r="E985" s="104"/>
      <c r="F985" s="103" t="s">
        <v>112</v>
      </c>
      <c r="G985" s="103" t="s">
        <v>113</v>
      </c>
      <c r="H985" s="150" t="s">
        <v>959</v>
      </c>
      <c r="I985" s="142" t="s">
        <v>958</v>
      </c>
      <c r="J985" s="141" t="s">
        <v>8</v>
      </c>
    </row>
    <row r="986" spans="1:10" ht="13.15" customHeight="1">
      <c r="D986" s="114" t="s">
        <v>1698</v>
      </c>
      <c r="E986" s="99" t="s">
        <v>1697</v>
      </c>
      <c r="F986" s="98" t="s">
        <v>136</v>
      </c>
      <c r="G986" s="98" t="s">
        <v>993</v>
      </c>
      <c r="H986" s="151">
        <v>0.20181538461538495</v>
      </c>
      <c r="I986" s="145">
        <v>13.99</v>
      </c>
      <c r="J986" s="145">
        <v>2.82</v>
      </c>
    </row>
    <row r="987" spans="1:10" ht="13.15" customHeight="1">
      <c r="D987" s="114" t="s">
        <v>1003</v>
      </c>
      <c r="E987" s="99" t="s">
        <v>1002</v>
      </c>
      <c r="F987" s="98" t="s">
        <v>136</v>
      </c>
      <c r="G987" s="98" t="s">
        <v>993</v>
      </c>
      <c r="H987" s="151">
        <v>0.28000000000000003</v>
      </c>
      <c r="I987" s="145">
        <v>10.55</v>
      </c>
      <c r="J987" s="145">
        <v>2.95</v>
      </c>
    </row>
    <row r="988" spans="1:10" ht="13.15" customHeight="1">
      <c r="D988" s="105" t="s">
        <v>965</v>
      </c>
      <c r="E988" s="104"/>
      <c r="F988" s="103" t="s">
        <v>112</v>
      </c>
      <c r="G988" s="103" t="s">
        <v>113</v>
      </c>
      <c r="H988" s="150" t="s">
        <v>959</v>
      </c>
      <c r="I988" s="142" t="s">
        <v>958</v>
      </c>
      <c r="J988" s="141" t="s">
        <v>8</v>
      </c>
    </row>
    <row r="989" spans="1:10" ht="13.15" customHeight="1">
      <c r="D989" s="114" t="s">
        <v>1696</v>
      </c>
      <c r="E989" s="99" t="s">
        <v>1695</v>
      </c>
      <c r="F989" s="98" t="s">
        <v>136</v>
      </c>
      <c r="G989" s="98" t="s">
        <v>187</v>
      </c>
      <c r="H989" s="151">
        <v>0.47</v>
      </c>
      <c r="I989" s="145">
        <v>0.27</v>
      </c>
      <c r="J989" s="145">
        <v>0.12</v>
      </c>
    </row>
    <row r="990" spans="1:10" ht="19.149999999999999" customHeight="1">
      <c r="D990" s="114" t="s">
        <v>2036</v>
      </c>
      <c r="E990" s="107" t="s">
        <v>2035</v>
      </c>
      <c r="F990" s="98" t="s">
        <v>136</v>
      </c>
      <c r="G990" s="98" t="s">
        <v>226</v>
      </c>
      <c r="H990" s="151">
        <v>1</v>
      </c>
      <c r="I990" s="145">
        <v>13.6</v>
      </c>
      <c r="J990" s="145">
        <v>13.6</v>
      </c>
    </row>
    <row r="991" spans="1:10" ht="13.15" customHeight="1">
      <c r="D991" s="105" t="s">
        <v>960</v>
      </c>
      <c r="E991" s="104"/>
      <c r="F991" s="103" t="s">
        <v>112</v>
      </c>
      <c r="G991" s="103" t="s">
        <v>113</v>
      </c>
      <c r="H991" s="150" t="s">
        <v>959</v>
      </c>
      <c r="I991" s="142" t="s">
        <v>958</v>
      </c>
      <c r="J991" s="141" t="s">
        <v>8</v>
      </c>
    </row>
    <row r="992" spans="1:10" ht="13.15" customHeight="1">
      <c r="D992" s="114" t="s">
        <v>995</v>
      </c>
      <c r="E992" s="99" t="s">
        <v>994</v>
      </c>
      <c r="F992" s="98" t="s">
        <v>136</v>
      </c>
      <c r="G992" s="98" t="s">
        <v>993</v>
      </c>
      <c r="H992" s="151">
        <v>0.28000000000000003</v>
      </c>
      <c r="I992" s="145">
        <v>2.98</v>
      </c>
      <c r="J992" s="145">
        <v>0.83</v>
      </c>
    </row>
    <row r="993" spans="1:10" ht="13.15" customHeight="1">
      <c r="D993" s="114" t="s">
        <v>1692</v>
      </c>
      <c r="E993" s="99" t="s">
        <v>1691</v>
      </c>
      <c r="F993" s="98" t="s">
        <v>136</v>
      </c>
      <c r="G993" s="98" t="s">
        <v>993</v>
      </c>
      <c r="H993" s="151">
        <v>0.28000000000000003</v>
      </c>
      <c r="I993" s="145">
        <v>2.9</v>
      </c>
      <c r="J993" s="145">
        <v>0.81</v>
      </c>
    </row>
    <row r="994" spans="1:10" ht="13.15" customHeight="1">
      <c r="A994" s="93">
        <v>82</v>
      </c>
      <c r="B994" s="93" t="s">
        <v>275</v>
      </c>
      <c r="C994" s="1">
        <f>J994</f>
        <v>21.129999999999995</v>
      </c>
      <c r="D994" s="97"/>
      <c r="E994" s="96"/>
      <c r="F994" s="96"/>
      <c r="G994" s="95"/>
      <c r="H994" s="149" t="s">
        <v>951</v>
      </c>
      <c r="I994" s="144"/>
      <c r="J994" s="140">
        <v>21.129999999999995</v>
      </c>
    </row>
    <row r="995" spans="1:10" ht="17.649999999999999" customHeight="1">
      <c r="D995" s="113" t="s">
        <v>2034</v>
      </c>
      <c r="E995" s="112"/>
      <c r="F995" s="112"/>
      <c r="G995" s="112"/>
      <c r="H995" s="148"/>
      <c r="I995" s="143"/>
      <c r="J995" s="144"/>
    </row>
    <row r="996" spans="1:10" ht="13.15" customHeight="1">
      <c r="A996" s="93">
        <v>83</v>
      </c>
      <c r="B996" s="93" t="s">
        <v>278</v>
      </c>
      <c r="C996" s="1">
        <f>J996</f>
        <v>2.13</v>
      </c>
      <c r="D996" s="113"/>
      <c r="E996" s="94"/>
      <c r="H996" s="149" t="s">
        <v>951</v>
      </c>
      <c r="J996" s="140">
        <v>2.13</v>
      </c>
    </row>
    <row r="997" spans="1:10" ht="17.649999999999999" customHeight="1">
      <c r="D997" s="113" t="s">
        <v>2033</v>
      </c>
      <c r="E997" s="112"/>
      <c r="F997" s="112"/>
      <c r="G997" s="112"/>
      <c r="H997" s="148"/>
      <c r="I997" s="143"/>
      <c r="J997" s="144"/>
    </row>
    <row r="998" spans="1:10" ht="13.15" customHeight="1">
      <c r="A998" s="93">
        <v>84</v>
      </c>
      <c r="B998" s="93">
        <v>815</v>
      </c>
      <c r="C998" s="1">
        <f>J998</f>
        <v>12.12</v>
      </c>
      <c r="D998" s="113"/>
      <c r="E998" s="94"/>
      <c r="H998" s="149" t="s">
        <v>951</v>
      </c>
      <c r="J998" s="140">
        <v>12.12</v>
      </c>
    </row>
    <row r="999" spans="1:10" ht="17.649999999999999" customHeight="1">
      <c r="D999" s="113" t="s">
        <v>2032</v>
      </c>
      <c r="E999" s="112"/>
      <c r="F999" s="112"/>
      <c r="G999" s="112"/>
      <c r="H999" s="148"/>
      <c r="I999" s="143"/>
      <c r="J999" s="144"/>
    </row>
    <row r="1000" spans="1:10" ht="13.15" customHeight="1">
      <c r="D1000" s="105" t="s">
        <v>965</v>
      </c>
      <c r="E1000" s="104"/>
      <c r="F1000" s="103" t="s">
        <v>112</v>
      </c>
      <c r="G1000" s="103" t="s">
        <v>113</v>
      </c>
      <c r="H1000" s="150" t="s">
        <v>959</v>
      </c>
      <c r="I1000" s="142" t="s">
        <v>958</v>
      </c>
      <c r="J1000" s="141" t="s">
        <v>8</v>
      </c>
    </row>
    <row r="1001" spans="1:10" ht="13.15" customHeight="1">
      <c r="D1001" s="110" t="s">
        <v>1904</v>
      </c>
      <c r="E1001" s="99" t="s">
        <v>1903</v>
      </c>
      <c r="F1001" s="98" t="s">
        <v>136</v>
      </c>
      <c r="G1001" s="98" t="s">
        <v>226</v>
      </c>
      <c r="H1001" s="151">
        <v>7.0000000000000001E-3</v>
      </c>
      <c r="I1001" s="145">
        <v>67.75</v>
      </c>
      <c r="J1001" s="145">
        <v>0.47</v>
      </c>
    </row>
    <row r="1002" spans="1:10" ht="13.15" customHeight="1">
      <c r="D1002" s="110" t="s">
        <v>2031</v>
      </c>
      <c r="E1002" s="99" t="s">
        <v>2030</v>
      </c>
      <c r="F1002" s="98" t="s">
        <v>136</v>
      </c>
      <c r="G1002" s="98" t="s">
        <v>226</v>
      </c>
      <c r="H1002" s="151">
        <v>1</v>
      </c>
      <c r="I1002" s="145">
        <v>0.83</v>
      </c>
      <c r="J1002" s="145">
        <v>0.83</v>
      </c>
    </row>
    <row r="1003" spans="1:10" ht="13.15" customHeight="1">
      <c r="D1003" s="110" t="s">
        <v>1900</v>
      </c>
      <c r="E1003" s="99" t="s">
        <v>1899</v>
      </c>
      <c r="F1003" s="98" t="s">
        <v>136</v>
      </c>
      <c r="G1003" s="98" t="s">
        <v>226</v>
      </c>
      <c r="H1003" s="151">
        <v>8.0000000000000002E-3</v>
      </c>
      <c r="I1003" s="145">
        <v>58.83</v>
      </c>
      <c r="J1003" s="145">
        <v>0.47</v>
      </c>
    </row>
    <row r="1004" spans="1:10" ht="13.15" customHeight="1">
      <c r="D1004" s="110" t="s">
        <v>1898</v>
      </c>
      <c r="E1004" s="99" t="s">
        <v>1897</v>
      </c>
      <c r="F1004" s="98" t="s">
        <v>136</v>
      </c>
      <c r="G1004" s="98" t="s">
        <v>226</v>
      </c>
      <c r="H1004" s="151">
        <v>1.2999999999999999E-2</v>
      </c>
      <c r="I1004" s="145">
        <v>1.88</v>
      </c>
      <c r="J1004" s="145">
        <v>0.02</v>
      </c>
    </row>
    <row r="1005" spans="1:10" ht="13.15" customHeight="1">
      <c r="D1005" s="105" t="s">
        <v>960</v>
      </c>
      <c r="E1005" s="104"/>
      <c r="F1005" s="103" t="s">
        <v>112</v>
      </c>
      <c r="G1005" s="103" t="s">
        <v>113</v>
      </c>
      <c r="H1005" s="150" t="s">
        <v>959</v>
      </c>
      <c r="I1005" s="142" t="s">
        <v>958</v>
      </c>
      <c r="J1005" s="141" t="s">
        <v>8</v>
      </c>
    </row>
    <row r="1006" spans="1:10" ht="19.149999999999999" customHeight="1">
      <c r="D1006" s="110" t="s">
        <v>1089</v>
      </c>
      <c r="E1006" s="107" t="s">
        <v>1088</v>
      </c>
      <c r="F1006" s="98" t="s">
        <v>136</v>
      </c>
      <c r="G1006" s="98" t="s">
        <v>993</v>
      </c>
      <c r="H1006" s="151">
        <v>4.6581818181818162E-2</v>
      </c>
      <c r="I1006" s="145">
        <v>14.29</v>
      </c>
      <c r="J1006" s="145">
        <v>0.66</v>
      </c>
    </row>
    <row r="1007" spans="1:10" ht="17.649999999999999" customHeight="1">
      <c r="D1007" s="110" t="s">
        <v>1087</v>
      </c>
      <c r="E1007" s="99" t="s">
        <v>1086</v>
      </c>
      <c r="F1007" s="98" t="s">
        <v>136</v>
      </c>
      <c r="G1007" s="98" t="s">
        <v>993</v>
      </c>
      <c r="H1007" s="151">
        <v>0.06</v>
      </c>
      <c r="I1007" s="145">
        <v>18.420000000000002</v>
      </c>
      <c r="J1007" s="145">
        <v>1.1000000000000001</v>
      </c>
    </row>
    <row r="1008" spans="1:10" ht="13.15" customHeight="1">
      <c r="A1008" s="93">
        <v>85</v>
      </c>
      <c r="B1008" s="93" t="s">
        <v>282</v>
      </c>
      <c r="C1008" s="1">
        <f>J1008</f>
        <v>3.55</v>
      </c>
      <c r="D1008" s="97"/>
      <c r="E1008" s="96"/>
      <c r="F1008" s="96"/>
      <c r="G1008" s="95"/>
      <c r="H1008" s="149" t="s">
        <v>951</v>
      </c>
      <c r="I1008" s="144"/>
      <c r="J1008" s="140">
        <v>3.55</v>
      </c>
    </row>
    <row r="1009" spans="1:10" ht="19.149999999999999" customHeight="1">
      <c r="D1009" s="109" t="s">
        <v>2029</v>
      </c>
      <c r="E1009" s="108"/>
      <c r="F1009" s="108"/>
      <c r="G1009" s="108"/>
      <c r="H1009" s="152"/>
      <c r="I1009" s="146"/>
      <c r="J1009" s="147"/>
    </row>
    <row r="1010" spans="1:10" ht="13.15" customHeight="1">
      <c r="D1010" s="105" t="s">
        <v>965</v>
      </c>
      <c r="E1010" s="104"/>
      <c r="F1010" s="103" t="s">
        <v>112</v>
      </c>
      <c r="G1010" s="103" t="s">
        <v>113</v>
      </c>
      <c r="H1010" s="150" t="s">
        <v>959</v>
      </c>
      <c r="I1010" s="142" t="s">
        <v>958</v>
      </c>
      <c r="J1010" s="141" t="s">
        <v>8</v>
      </c>
    </row>
    <row r="1011" spans="1:10" ht="13.15" customHeight="1">
      <c r="D1011" s="106">
        <v>122</v>
      </c>
      <c r="E1011" s="99" t="s">
        <v>1952</v>
      </c>
      <c r="F1011" s="98" t="s">
        <v>121</v>
      </c>
      <c r="G1011" s="98" t="s">
        <v>118</v>
      </c>
      <c r="H1011" s="151">
        <v>8.9999999999999993E-3</v>
      </c>
      <c r="I1011" s="145">
        <v>67.75</v>
      </c>
      <c r="J1011" s="145">
        <v>0.6</v>
      </c>
    </row>
    <row r="1012" spans="1:10" ht="17.649999999999999" customHeight="1">
      <c r="D1012" s="106">
        <v>3536</v>
      </c>
      <c r="E1012" s="99" t="s">
        <v>2028</v>
      </c>
      <c r="F1012" s="98" t="s">
        <v>121</v>
      </c>
      <c r="G1012" s="98" t="s">
        <v>118</v>
      </c>
      <c r="H1012" s="151">
        <v>1</v>
      </c>
      <c r="I1012" s="145">
        <v>2.37</v>
      </c>
      <c r="J1012" s="145">
        <v>2.37</v>
      </c>
    </row>
    <row r="1013" spans="1:10" ht="13.15" customHeight="1">
      <c r="D1013" s="106">
        <v>20083</v>
      </c>
      <c r="E1013" s="99" t="s">
        <v>1948</v>
      </c>
      <c r="F1013" s="98" t="s">
        <v>121</v>
      </c>
      <c r="G1013" s="98" t="s">
        <v>118</v>
      </c>
      <c r="H1013" s="151">
        <v>1.0999999999999999E-2</v>
      </c>
      <c r="I1013" s="145">
        <v>58.83</v>
      </c>
      <c r="J1013" s="145">
        <v>0.64</v>
      </c>
    </row>
    <row r="1014" spans="1:10" ht="13.15" customHeight="1">
      <c r="D1014" s="106">
        <v>38383</v>
      </c>
      <c r="E1014" s="99" t="s">
        <v>1947</v>
      </c>
      <c r="F1014" s="98" t="s">
        <v>121</v>
      </c>
      <c r="G1014" s="98" t="s">
        <v>118</v>
      </c>
      <c r="H1014" s="151">
        <v>1.7000000000000001E-2</v>
      </c>
      <c r="I1014" s="145">
        <v>2.0699999999999998</v>
      </c>
      <c r="J1014" s="145">
        <v>0.03</v>
      </c>
    </row>
    <row r="1015" spans="1:10" ht="13.15" customHeight="1">
      <c r="D1015" s="105" t="s">
        <v>960</v>
      </c>
      <c r="E1015" s="104"/>
      <c r="F1015" s="103" t="s">
        <v>112</v>
      </c>
      <c r="G1015" s="103" t="s">
        <v>113</v>
      </c>
      <c r="H1015" s="150" t="s">
        <v>959</v>
      </c>
      <c r="I1015" s="142" t="s">
        <v>958</v>
      </c>
      <c r="J1015" s="141" t="s">
        <v>8</v>
      </c>
    </row>
    <row r="1016" spans="1:10" ht="19.149999999999999" customHeight="1">
      <c r="D1016" s="100">
        <v>88248</v>
      </c>
      <c r="E1016" s="107" t="s">
        <v>1102</v>
      </c>
      <c r="F1016" s="98" t="s">
        <v>121</v>
      </c>
      <c r="G1016" s="98" t="s">
        <v>147</v>
      </c>
      <c r="H1016" s="151">
        <v>5.1443529411764805E-2</v>
      </c>
      <c r="I1016" s="145">
        <v>13.51</v>
      </c>
      <c r="J1016" s="145">
        <v>0.69</v>
      </c>
    </row>
    <row r="1017" spans="1:10" ht="19.149999999999999" customHeight="1">
      <c r="D1017" s="124">
        <v>88267</v>
      </c>
      <c r="E1017" s="107" t="s">
        <v>1374</v>
      </c>
      <c r="F1017" s="128" t="s">
        <v>121</v>
      </c>
      <c r="G1017" s="98" t="s">
        <v>147</v>
      </c>
      <c r="H1017" s="151">
        <v>7.2999999999999995E-2</v>
      </c>
      <c r="I1017" s="145">
        <v>17.309999999999999</v>
      </c>
      <c r="J1017" s="145">
        <v>1.26</v>
      </c>
    </row>
    <row r="1018" spans="1:10" ht="13.15" customHeight="1">
      <c r="A1018" s="93">
        <v>86</v>
      </c>
      <c r="B1018" s="93">
        <v>89492</v>
      </c>
      <c r="C1018" s="1">
        <f>J1018</f>
        <v>5.59</v>
      </c>
      <c r="D1018" s="97"/>
      <c r="E1018" s="96"/>
      <c r="F1018" s="96"/>
      <c r="G1018" s="95"/>
      <c r="H1018" s="149" t="s">
        <v>951</v>
      </c>
      <c r="I1018" s="144"/>
      <c r="J1018" s="140">
        <v>5.59</v>
      </c>
    </row>
    <row r="1019" spans="1:10" ht="19.149999999999999" customHeight="1">
      <c r="D1019" s="109" t="s">
        <v>2027</v>
      </c>
      <c r="E1019" s="108"/>
      <c r="F1019" s="108"/>
      <c r="G1019" s="108"/>
      <c r="H1019" s="152"/>
      <c r="I1019" s="146"/>
      <c r="J1019" s="147"/>
    </row>
    <row r="1020" spans="1:10" ht="13.15" customHeight="1">
      <c r="D1020" s="105" t="s">
        <v>965</v>
      </c>
      <c r="E1020" s="104"/>
      <c r="F1020" s="103" t="s">
        <v>112</v>
      </c>
      <c r="G1020" s="103" t="s">
        <v>113</v>
      </c>
      <c r="H1020" s="150" t="s">
        <v>959</v>
      </c>
      <c r="I1020" s="142" t="s">
        <v>958</v>
      </c>
      <c r="J1020" s="141" t="s">
        <v>8</v>
      </c>
    </row>
    <row r="1021" spans="1:10" ht="13.15" customHeight="1">
      <c r="D1021" s="106">
        <v>122</v>
      </c>
      <c r="E1021" s="99" t="s">
        <v>1952</v>
      </c>
      <c r="F1021" s="98" t="s">
        <v>121</v>
      </c>
      <c r="G1021" s="98" t="s">
        <v>118</v>
      </c>
      <c r="H1021" s="151">
        <v>1.2E-2</v>
      </c>
      <c r="I1021" s="145">
        <v>67.75</v>
      </c>
      <c r="J1021" s="145">
        <v>0.81</v>
      </c>
    </row>
    <row r="1022" spans="1:10" ht="17.649999999999999" customHeight="1">
      <c r="D1022" s="106">
        <v>3535</v>
      </c>
      <c r="E1022" s="99" t="s">
        <v>2026</v>
      </c>
      <c r="F1022" s="98" t="s">
        <v>121</v>
      </c>
      <c r="G1022" s="98" t="s">
        <v>118</v>
      </c>
      <c r="H1022" s="151">
        <v>1</v>
      </c>
      <c r="I1022" s="145">
        <v>5.63</v>
      </c>
      <c r="J1022" s="145">
        <v>5.63</v>
      </c>
    </row>
    <row r="1023" spans="1:10" ht="13.15" customHeight="1">
      <c r="D1023" s="106">
        <v>20083</v>
      </c>
      <c r="E1023" s="99" t="s">
        <v>1948</v>
      </c>
      <c r="F1023" s="98" t="s">
        <v>121</v>
      </c>
      <c r="G1023" s="98" t="s">
        <v>118</v>
      </c>
      <c r="H1023" s="151">
        <v>1.4E-2</v>
      </c>
      <c r="I1023" s="145">
        <v>58.83</v>
      </c>
      <c r="J1023" s="145">
        <v>0.82</v>
      </c>
    </row>
    <row r="1024" spans="1:10" ht="13.15" customHeight="1">
      <c r="D1024" s="106">
        <v>38383</v>
      </c>
      <c r="E1024" s="99" t="s">
        <v>1947</v>
      </c>
      <c r="F1024" s="98" t="s">
        <v>121</v>
      </c>
      <c r="G1024" s="98" t="s">
        <v>118</v>
      </c>
      <c r="H1024" s="151">
        <v>0.02</v>
      </c>
      <c r="I1024" s="145">
        <v>2.0699999999999998</v>
      </c>
      <c r="J1024" s="145">
        <v>0.04</v>
      </c>
    </row>
    <row r="1025" spans="1:10" ht="13.15" customHeight="1">
      <c r="D1025" s="105" t="s">
        <v>960</v>
      </c>
      <c r="E1025" s="104"/>
      <c r="F1025" s="103" t="s">
        <v>112</v>
      </c>
      <c r="G1025" s="103" t="s">
        <v>113</v>
      </c>
      <c r="H1025" s="150" t="s">
        <v>959</v>
      </c>
      <c r="I1025" s="142" t="s">
        <v>958</v>
      </c>
      <c r="J1025" s="141" t="s">
        <v>8</v>
      </c>
    </row>
    <row r="1026" spans="1:10" ht="19.149999999999999" customHeight="1">
      <c r="D1026" s="100">
        <v>88248</v>
      </c>
      <c r="E1026" s="107" t="s">
        <v>1102</v>
      </c>
      <c r="F1026" s="98" t="s">
        <v>121</v>
      </c>
      <c r="G1026" s="98" t="s">
        <v>147</v>
      </c>
      <c r="H1026" s="151">
        <v>8.8999999999999996E-2</v>
      </c>
      <c r="I1026" s="145">
        <v>13.51</v>
      </c>
      <c r="J1026" s="145">
        <v>1.2</v>
      </c>
    </row>
    <row r="1027" spans="1:10" ht="19.149999999999999" customHeight="1">
      <c r="D1027" s="100">
        <v>88267</v>
      </c>
      <c r="E1027" s="107" t="s">
        <v>1374</v>
      </c>
      <c r="F1027" s="98" t="s">
        <v>121</v>
      </c>
      <c r="G1027" s="98" t="s">
        <v>147</v>
      </c>
      <c r="H1027" s="151">
        <v>6.0261612903225723E-2</v>
      </c>
      <c r="I1027" s="145">
        <v>17.309999999999999</v>
      </c>
      <c r="J1027" s="145">
        <v>1.04</v>
      </c>
    </row>
    <row r="1028" spans="1:10" ht="13.15" customHeight="1">
      <c r="A1028" s="93">
        <v>87</v>
      </c>
      <c r="B1028" s="93">
        <v>89497</v>
      </c>
      <c r="C1028" s="1">
        <f>J1028</f>
        <v>9.5399999999999991</v>
      </c>
      <c r="D1028" s="97"/>
      <c r="E1028" s="96"/>
      <c r="F1028" s="96"/>
      <c r="G1028" s="95"/>
      <c r="H1028" s="149" t="s">
        <v>951</v>
      </c>
      <c r="I1028" s="144"/>
      <c r="J1028" s="140">
        <v>9.5399999999999991</v>
      </c>
    </row>
    <row r="1029" spans="1:10" ht="19.149999999999999" customHeight="1">
      <c r="D1029" s="109" t="s">
        <v>2025</v>
      </c>
      <c r="E1029" s="108"/>
      <c r="F1029" s="108"/>
      <c r="G1029" s="108"/>
      <c r="H1029" s="152"/>
      <c r="I1029" s="146"/>
      <c r="J1029" s="147"/>
    </row>
    <row r="1030" spans="1:10" ht="13.15" customHeight="1">
      <c r="D1030" s="105" t="s">
        <v>965</v>
      </c>
      <c r="E1030" s="104"/>
      <c r="F1030" s="103" t="s">
        <v>112</v>
      </c>
      <c r="G1030" s="103" t="s">
        <v>113</v>
      </c>
      <c r="H1030" s="150" t="s">
        <v>959</v>
      </c>
      <c r="I1030" s="142" t="s">
        <v>958</v>
      </c>
      <c r="J1030" s="141" t="s">
        <v>8</v>
      </c>
    </row>
    <row r="1031" spans="1:10" ht="13.15" customHeight="1">
      <c r="D1031" s="106">
        <v>122</v>
      </c>
      <c r="E1031" s="99" t="s">
        <v>1952</v>
      </c>
      <c r="F1031" s="98" t="s">
        <v>121</v>
      </c>
      <c r="G1031" s="98" t="s">
        <v>118</v>
      </c>
      <c r="H1031" s="151">
        <v>1.7999999999999999E-2</v>
      </c>
      <c r="I1031" s="145">
        <v>67.75</v>
      </c>
      <c r="J1031" s="145">
        <v>1.21</v>
      </c>
    </row>
    <row r="1032" spans="1:10" ht="17.649999999999999" customHeight="1">
      <c r="D1032" s="106">
        <v>3540</v>
      </c>
      <c r="E1032" s="99" t="s">
        <v>2024</v>
      </c>
      <c r="F1032" s="98" t="s">
        <v>121</v>
      </c>
      <c r="G1032" s="98" t="s">
        <v>118</v>
      </c>
      <c r="H1032" s="151">
        <v>1</v>
      </c>
      <c r="I1032" s="145">
        <v>6.09</v>
      </c>
      <c r="J1032" s="145">
        <v>6.09</v>
      </c>
    </row>
    <row r="1033" spans="1:10" ht="13.15" customHeight="1">
      <c r="D1033" s="106">
        <v>20083</v>
      </c>
      <c r="E1033" s="99" t="s">
        <v>1948</v>
      </c>
      <c r="F1033" s="98" t="s">
        <v>121</v>
      </c>
      <c r="G1033" s="98" t="s">
        <v>118</v>
      </c>
      <c r="H1033" s="151">
        <v>2.1999999999999999E-2</v>
      </c>
      <c r="I1033" s="145">
        <v>58.83</v>
      </c>
      <c r="J1033" s="145">
        <v>1.29</v>
      </c>
    </row>
    <row r="1034" spans="1:10" ht="13.15" customHeight="1">
      <c r="D1034" s="106">
        <v>38383</v>
      </c>
      <c r="E1034" s="99" t="s">
        <v>1947</v>
      </c>
      <c r="F1034" s="98" t="s">
        <v>121</v>
      </c>
      <c r="G1034" s="98" t="s">
        <v>118</v>
      </c>
      <c r="H1034" s="151">
        <v>2.4E-2</v>
      </c>
      <c r="I1034" s="145">
        <v>2.0699999999999998</v>
      </c>
      <c r="J1034" s="145">
        <v>0.04</v>
      </c>
    </row>
    <row r="1035" spans="1:10" ht="13.15" customHeight="1">
      <c r="D1035" s="105" t="s">
        <v>960</v>
      </c>
      <c r="E1035" s="104"/>
      <c r="F1035" s="103" t="s">
        <v>112</v>
      </c>
      <c r="G1035" s="103" t="s">
        <v>113</v>
      </c>
      <c r="H1035" s="150" t="s">
        <v>959</v>
      </c>
      <c r="I1035" s="142" t="s">
        <v>958</v>
      </c>
      <c r="J1035" s="141" t="s">
        <v>8</v>
      </c>
    </row>
    <row r="1036" spans="1:10" ht="19.149999999999999" customHeight="1">
      <c r="D1036" s="100">
        <v>88248</v>
      </c>
      <c r="E1036" s="107" t="s">
        <v>1102</v>
      </c>
      <c r="F1036" s="98" t="s">
        <v>121</v>
      </c>
      <c r="G1036" s="98" t="s">
        <v>147</v>
      </c>
      <c r="H1036" s="151">
        <v>6.3347586206896636E-2</v>
      </c>
      <c r="I1036" s="145">
        <v>13.51</v>
      </c>
      <c r="J1036" s="145">
        <v>0.85</v>
      </c>
    </row>
    <row r="1037" spans="1:10" ht="19.149999999999999" customHeight="1">
      <c r="D1037" s="100">
        <v>88267</v>
      </c>
      <c r="E1037" s="107" t="s">
        <v>1374</v>
      </c>
      <c r="F1037" s="98" t="s">
        <v>121</v>
      </c>
      <c r="G1037" s="98" t="s">
        <v>147</v>
      </c>
      <c r="H1037" s="151">
        <v>0.108</v>
      </c>
      <c r="I1037" s="145">
        <v>17.309999999999999</v>
      </c>
      <c r="J1037" s="145">
        <v>1.86</v>
      </c>
    </row>
    <row r="1038" spans="1:10" ht="13.15" customHeight="1">
      <c r="A1038" s="93">
        <v>88</v>
      </c>
      <c r="B1038" s="93">
        <v>89501</v>
      </c>
      <c r="C1038" s="1">
        <f>J1038</f>
        <v>11.339999999999998</v>
      </c>
      <c r="D1038" s="97"/>
      <c r="E1038" s="96"/>
      <c r="F1038" s="96"/>
      <c r="G1038" s="95"/>
      <c r="H1038" s="149" t="s">
        <v>951</v>
      </c>
      <c r="I1038" s="144"/>
      <c r="J1038" s="140">
        <v>11.339999999999998</v>
      </c>
    </row>
    <row r="1039" spans="1:10" ht="17.649999999999999" customHeight="1">
      <c r="D1039" s="113" t="s">
        <v>2023</v>
      </c>
      <c r="E1039" s="112"/>
      <c r="F1039" s="112"/>
      <c r="G1039" s="112"/>
      <c r="H1039" s="148"/>
      <c r="I1039" s="143"/>
      <c r="J1039" s="144"/>
    </row>
    <row r="1040" spans="1:10" ht="13.15" customHeight="1">
      <c r="D1040" s="105" t="s">
        <v>965</v>
      </c>
      <c r="E1040" s="104"/>
      <c r="F1040" s="103" t="s">
        <v>112</v>
      </c>
      <c r="G1040" s="103" t="s">
        <v>113</v>
      </c>
      <c r="H1040" s="150" t="s">
        <v>959</v>
      </c>
      <c r="I1040" s="142" t="s">
        <v>958</v>
      </c>
      <c r="J1040" s="141" t="s">
        <v>8</v>
      </c>
    </row>
    <row r="1041" spans="1:10" ht="13.15" customHeight="1">
      <c r="D1041" s="110" t="s">
        <v>1904</v>
      </c>
      <c r="E1041" s="99" t="s">
        <v>1903</v>
      </c>
      <c r="F1041" s="98" t="s">
        <v>136</v>
      </c>
      <c r="G1041" s="98" t="s">
        <v>226</v>
      </c>
      <c r="H1041" s="151">
        <v>2.4E-2</v>
      </c>
      <c r="I1041" s="145">
        <v>67.75</v>
      </c>
      <c r="J1041" s="145">
        <v>1.62</v>
      </c>
    </row>
    <row r="1042" spans="1:10" ht="13.15" customHeight="1">
      <c r="D1042" s="110" t="s">
        <v>2022</v>
      </c>
      <c r="E1042" s="99" t="s">
        <v>2021</v>
      </c>
      <c r="F1042" s="98" t="s">
        <v>136</v>
      </c>
      <c r="G1042" s="98" t="s">
        <v>226</v>
      </c>
      <c r="H1042" s="151">
        <v>1</v>
      </c>
      <c r="I1042" s="145">
        <v>27.81</v>
      </c>
      <c r="J1042" s="145">
        <v>27.81</v>
      </c>
    </row>
    <row r="1043" spans="1:10" ht="13.15" customHeight="1">
      <c r="D1043" s="110" t="s">
        <v>1900</v>
      </c>
      <c r="E1043" s="99" t="s">
        <v>1899</v>
      </c>
      <c r="F1043" s="98" t="s">
        <v>136</v>
      </c>
      <c r="G1043" s="98" t="s">
        <v>226</v>
      </c>
      <c r="H1043" s="151">
        <v>0.03</v>
      </c>
      <c r="I1043" s="145">
        <v>58.83</v>
      </c>
      <c r="J1043" s="145">
        <v>1.76</v>
      </c>
    </row>
    <row r="1044" spans="1:10" ht="13.15" customHeight="1">
      <c r="D1044" s="110" t="s">
        <v>1898</v>
      </c>
      <c r="E1044" s="99" t="s">
        <v>1897</v>
      </c>
      <c r="F1044" s="98" t="s">
        <v>136</v>
      </c>
      <c r="G1044" s="98" t="s">
        <v>226</v>
      </c>
      <c r="H1044" s="151">
        <v>2.8000000000000001E-2</v>
      </c>
      <c r="I1044" s="145">
        <v>1.88</v>
      </c>
      <c r="J1044" s="145">
        <v>0.05</v>
      </c>
    </row>
    <row r="1045" spans="1:10" ht="13.15" customHeight="1">
      <c r="D1045" s="105" t="s">
        <v>960</v>
      </c>
      <c r="E1045" s="104"/>
      <c r="F1045" s="103" t="s">
        <v>112</v>
      </c>
      <c r="G1045" s="103" t="s">
        <v>113</v>
      </c>
      <c r="H1045" s="150" t="s">
        <v>959</v>
      </c>
      <c r="I1045" s="142" t="s">
        <v>958</v>
      </c>
      <c r="J1045" s="141" t="s">
        <v>8</v>
      </c>
    </row>
    <row r="1046" spans="1:10" ht="19.149999999999999" customHeight="1">
      <c r="D1046" s="110" t="s">
        <v>1089</v>
      </c>
      <c r="E1046" s="107" t="s">
        <v>1088</v>
      </c>
      <c r="F1046" s="98" t="s">
        <v>136</v>
      </c>
      <c r="G1046" s="98" t="s">
        <v>993</v>
      </c>
      <c r="H1046" s="151">
        <v>0.01</v>
      </c>
      <c r="I1046" s="145">
        <v>14.29</v>
      </c>
      <c r="J1046" s="145">
        <v>0.14000000000000001</v>
      </c>
    </row>
    <row r="1047" spans="1:10" ht="17.649999999999999" customHeight="1">
      <c r="D1047" s="110" t="s">
        <v>1087</v>
      </c>
      <c r="E1047" s="99" t="s">
        <v>1086</v>
      </c>
      <c r="F1047" s="98" t="s">
        <v>136</v>
      </c>
      <c r="G1047" s="98" t="s">
        <v>993</v>
      </c>
      <c r="H1047" s="151">
        <v>0.12280000000000048</v>
      </c>
      <c r="I1047" s="145">
        <v>18.420000000000002</v>
      </c>
      <c r="J1047" s="145">
        <v>2.2599999999999998</v>
      </c>
    </row>
    <row r="1048" spans="1:10" ht="13.15" customHeight="1">
      <c r="A1048" s="93">
        <v>89</v>
      </c>
      <c r="B1048" s="93" t="s">
        <v>287</v>
      </c>
      <c r="C1048" s="1">
        <f>J1048</f>
        <v>33.64</v>
      </c>
      <c r="D1048" s="97"/>
      <c r="E1048" s="96"/>
      <c r="F1048" s="96"/>
      <c r="G1048" s="95"/>
      <c r="H1048" s="149" t="s">
        <v>951</v>
      </c>
      <c r="I1048" s="144"/>
      <c r="J1048" s="140">
        <v>33.64</v>
      </c>
    </row>
    <row r="1049" spans="1:10" ht="17.649999999999999" customHeight="1">
      <c r="D1049" s="113" t="s">
        <v>2020</v>
      </c>
      <c r="E1049" s="112"/>
      <c r="F1049" s="112"/>
      <c r="G1049" s="112"/>
      <c r="H1049" s="148"/>
      <c r="I1049" s="143"/>
      <c r="J1049" s="144"/>
    </row>
    <row r="1050" spans="1:10" ht="13.15" customHeight="1">
      <c r="D1050" s="105" t="s">
        <v>991</v>
      </c>
      <c r="E1050" s="104"/>
      <c r="F1050" s="103" t="s">
        <v>112</v>
      </c>
      <c r="G1050" s="103" t="s">
        <v>113</v>
      </c>
      <c r="H1050" s="150" t="s">
        <v>959</v>
      </c>
      <c r="I1050" s="142" t="s">
        <v>958</v>
      </c>
      <c r="J1050" s="141" t="s">
        <v>8</v>
      </c>
    </row>
    <row r="1051" spans="1:10" ht="13.15" customHeight="1">
      <c r="D1051" s="114" t="s">
        <v>1698</v>
      </c>
      <c r="E1051" s="99" t="s">
        <v>1697</v>
      </c>
      <c r="F1051" s="98" t="s">
        <v>136</v>
      </c>
      <c r="G1051" s="98" t="s">
        <v>993</v>
      </c>
      <c r="H1051" s="151">
        <v>0.24342857142857147</v>
      </c>
      <c r="I1051" s="145">
        <v>13.99</v>
      </c>
      <c r="J1051" s="145">
        <v>3.4</v>
      </c>
    </row>
    <row r="1052" spans="1:10" ht="13.15" customHeight="1">
      <c r="D1052" s="114" t="s">
        <v>1003</v>
      </c>
      <c r="E1052" s="99" t="s">
        <v>1002</v>
      </c>
      <c r="F1052" s="98" t="s">
        <v>136</v>
      </c>
      <c r="G1052" s="98" t="s">
        <v>993</v>
      </c>
      <c r="H1052" s="151">
        <v>0.3</v>
      </c>
      <c r="I1052" s="145">
        <v>10.55</v>
      </c>
      <c r="J1052" s="145">
        <v>3.16</v>
      </c>
    </row>
    <row r="1053" spans="1:10" ht="13.15" customHeight="1">
      <c r="D1053" s="105" t="s">
        <v>965</v>
      </c>
      <c r="E1053" s="104"/>
      <c r="F1053" s="103" t="s">
        <v>112</v>
      </c>
      <c r="G1053" s="103" t="s">
        <v>113</v>
      </c>
      <c r="H1053" s="150" t="s">
        <v>959</v>
      </c>
      <c r="I1053" s="142" t="s">
        <v>958</v>
      </c>
      <c r="J1053" s="141" t="s">
        <v>8</v>
      </c>
    </row>
    <row r="1054" spans="1:10" ht="13.15" customHeight="1">
      <c r="D1054" s="114" t="s">
        <v>1911</v>
      </c>
      <c r="E1054" s="99" t="s">
        <v>1910</v>
      </c>
      <c r="F1054" s="98" t="s">
        <v>136</v>
      </c>
      <c r="G1054" s="98" t="s">
        <v>547</v>
      </c>
      <c r="H1054" s="151">
        <v>1.4E-2</v>
      </c>
      <c r="I1054" s="145">
        <v>79.709999999999994</v>
      </c>
      <c r="J1054" s="145">
        <v>1.1100000000000001</v>
      </c>
    </row>
    <row r="1055" spans="1:10" ht="13.15" customHeight="1">
      <c r="D1055" s="114" t="s">
        <v>1909</v>
      </c>
      <c r="E1055" s="99" t="s">
        <v>1908</v>
      </c>
      <c r="F1055" s="98" t="s">
        <v>136</v>
      </c>
      <c r="G1055" s="98" t="s">
        <v>1164</v>
      </c>
      <c r="H1055" s="151">
        <v>0.02</v>
      </c>
      <c r="I1055" s="145">
        <v>58.83</v>
      </c>
      <c r="J1055" s="145">
        <v>1.17</v>
      </c>
    </row>
    <row r="1056" spans="1:10" ht="13.15" customHeight="1">
      <c r="D1056" s="114" t="s">
        <v>2019</v>
      </c>
      <c r="E1056" s="99" t="s">
        <v>2018</v>
      </c>
      <c r="F1056" s="98" t="s">
        <v>136</v>
      </c>
      <c r="G1056" s="98" t="s">
        <v>226</v>
      </c>
      <c r="H1056" s="151">
        <v>1</v>
      </c>
      <c r="I1056" s="145">
        <v>4.5999999999999996</v>
      </c>
      <c r="J1056" s="145">
        <v>4.5999999999999996</v>
      </c>
    </row>
    <row r="1057" spans="1:10" ht="13.15" customHeight="1">
      <c r="D1057" s="105" t="s">
        <v>960</v>
      </c>
      <c r="E1057" s="104"/>
      <c r="F1057" s="103" t="s">
        <v>112</v>
      </c>
      <c r="G1057" s="103" t="s">
        <v>113</v>
      </c>
      <c r="H1057" s="150" t="s">
        <v>959</v>
      </c>
      <c r="I1057" s="142" t="s">
        <v>958</v>
      </c>
      <c r="J1057" s="141" t="s">
        <v>8</v>
      </c>
    </row>
    <row r="1058" spans="1:10" ht="13.15" customHeight="1">
      <c r="D1058" s="110" t="s">
        <v>995</v>
      </c>
      <c r="E1058" s="99" t="s">
        <v>994</v>
      </c>
      <c r="F1058" s="98" t="s">
        <v>136</v>
      </c>
      <c r="G1058" s="98" t="s">
        <v>993</v>
      </c>
      <c r="H1058" s="151">
        <v>0.3</v>
      </c>
      <c r="I1058" s="145">
        <v>2.98</v>
      </c>
      <c r="J1058" s="145">
        <v>0.89</v>
      </c>
    </row>
    <row r="1059" spans="1:10" ht="13.15" customHeight="1">
      <c r="D1059" s="110" t="s">
        <v>1692</v>
      </c>
      <c r="E1059" s="99" t="s">
        <v>1691</v>
      </c>
      <c r="F1059" s="98" t="s">
        <v>136</v>
      </c>
      <c r="G1059" s="98" t="s">
        <v>993</v>
      </c>
      <c r="H1059" s="151">
        <v>0.3</v>
      </c>
      <c r="I1059" s="145">
        <v>2.9</v>
      </c>
      <c r="J1059" s="145">
        <v>0.87</v>
      </c>
    </row>
    <row r="1060" spans="1:10" ht="13.15" customHeight="1">
      <c r="A1060" s="93">
        <v>90</v>
      </c>
      <c r="B1060" s="93" t="s">
        <v>289</v>
      </c>
      <c r="C1060" s="1">
        <f>J1060</f>
        <v>15.2</v>
      </c>
      <c r="D1060" s="97"/>
      <c r="E1060" s="96"/>
      <c r="F1060" s="96"/>
      <c r="G1060" s="95"/>
      <c r="H1060" s="149" t="s">
        <v>951</v>
      </c>
      <c r="I1060" s="144"/>
      <c r="J1060" s="140">
        <v>15.2</v>
      </c>
    </row>
    <row r="1061" spans="1:10" ht="17.649999999999999" customHeight="1">
      <c r="D1061" s="113" t="s">
        <v>2017</v>
      </c>
      <c r="E1061" s="112"/>
      <c r="F1061" s="112"/>
      <c r="G1061" s="112"/>
      <c r="H1061" s="148"/>
      <c r="I1061" s="143"/>
      <c r="J1061" s="144"/>
    </row>
    <row r="1062" spans="1:10" ht="13.15" customHeight="1">
      <c r="D1062" s="105" t="s">
        <v>991</v>
      </c>
      <c r="E1062" s="104"/>
      <c r="F1062" s="103" t="s">
        <v>112</v>
      </c>
      <c r="G1062" s="103" t="s">
        <v>113</v>
      </c>
      <c r="H1062" s="150" t="s">
        <v>959</v>
      </c>
      <c r="I1062" s="142" t="s">
        <v>958</v>
      </c>
      <c r="J1062" s="141" t="s">
        <v>8</v>
      </c>
    </row>
    <row r="1063" spans="1:10" ht="19.149999999999999" customHeight="1">
      <c r="D1063" s="118">
        <v>88248</v>
      </c>
      <c r="E1063" s="107" t="s">
        <v>1102</v>
      </c>
      <c r="F1063" s="98" t="s">
        <v>121</v>
      </c>
      <c r="G1063" s="98" t="s">
        <v>147</v>
      </c>
      <c r="H1063" s="151">
        <v>0.29399999999999998</v>
      </c>
      <c r="I1063" s="145">
        <v>13.51</v>
      </c>
      <c r="J1063" s="145">
        <v>3.97</v>
      </c>
    </row>
    <row r="1064" spans="1:10" ht="19.149999999999999" customHeight="1">
      <c r="D1064" s="118">
        <v>88267</v>
      </c>
      <c r="E1064" s="107" t="s">
        <v>1374</v>
      </c>
      <c r="F1064" s="98" t="s">
        <v>121</v>
      </c>
      <c r="G1064" s="98" t="s">
        <v>147</v>
      </c>
      <c r="H1064" s="151">
        <v>0.15162184818481844</v>
      </c>
      <c r="I1064" s="145">
        <v>17.309999999999999</v>
      </c>
      <c r="J1064" s="145">
        <v>2.62</v>
      </c>
    </row>
    <row r="1065" spans="1:10" ht="13.15" customHeight="1">
      <c r="D1065" s="105" t="s">
        <v>965</v>
      </c>
      <c r="E1065" s="104"/>
      <c r="F1065" s="103" t="s">
        <v>112</v>
      </c>
      <c r="G1065" s="103" t="s">
        <v>113</v>
      </c>
      <c r="H1065" s="150" t="s">
        <v>959</v>
      </c>
      <c r="I1065" s="142" t="s">
        <v>958</v>
      </c>
      <c r="J1065" s="141" t="s">
        <v>8</v>
      </c>
    </row>
    <row r="1066" spans="1:10" ht="13.15" customHeight="1">
      <c r="D1066" s="117" t="s">
        <v>2016</v>
      </c>
      <c r="E1066" s="99" t="s">
        <v>2015</v>
      </c>
      <c r="F1066" s="98" t="s">
        <v>140</v>
      </c>
      <c r="G1066" s="98" t="s">
        <v>118</v>
      </c>
      <c r="H1066" s="151">
        <v>1</v>
      </c>
      <c r="I1066" s="145">
        <v>3.99</v>
      </c>
      <c r="J1066" s="145">
        <v>3.99</v>
      </c>
    </row>
    <row r="1067" spans="1:10" ht="13.15" customHeight="1">
      <c r="D1067" s="117" t="s">
        <v>1863</v>
      </c>
      <c r="E1067" s="99" t="s">
        <v>1862</v>
      </c>
      <c r="F1067" s="98" t="s">
        <v>140</v>
      </c>
      <c r="G1067" s="98" t="s">
        <v>118</v>
      </c>
      <c r="H1067" s="151">
        <v>9.9000000000000005E-2</v>
      </c>
      <c r="I1067" s="145">
        <v>13.9</v>
      </c>
      <c r="J1067" s="145">
        <v>1.37</v>
      </c>
    </row>
    <row r="1068" spans="1:10" ht="13.15" customHeight="1">
      <c r="D1068" s="117" t="s">
        <v>1861</v>
      </c>
      <c r="E1068" s="99" t="s">
        <v>1860</v>
      </c>
      <c r="F1068" s="98" t="s">
        <v>140</v>
      </c>
      <c r="G1068" s="98" t="s">
        <v>118</v>
      </c>
      <c r="H1068" s="151">
        <v>6.0000000000000001E-3</v>
      </c>
      <c r="I1068" s="145">
        <v>30.65</v>
      </c>
      <c r="J1068" s="145">
        <v>0.18</v>
      </c>
    </row>
    <row r="1069" spans="1:10" ht="13.15" customHeight="1">
      <c r="D1069" s="117" t="s">
        <v>1859</v>
      </c>
      <c r="E1069" s="99" t="s">
        <v>1858</v>
      </c>
      <c r="F1069" s="98" t="s">
        <v>140</v>
      </c>
      <c r="G1069" s="98" t="s">
        <v>118</v>
      </c>
      <c r="H1069" s="151">
        <v>1.2E-2</v>
      </c>
      <c r="I1069" s="145">
        <v>38.700000000000003</v>
      </c>
      <c r="J1069" s="145">
        <v>0.46</v>
      </c>
    </row>
    <row r="1070" spans="1:10" ht="13.15" customHeight="1">
      <c r="A1070" s="93">
        <v>91</v>
      </c>
      <c r="B1070" s="93">
        <v>52223</v>
      </c>
      <c r="C1070" s="1">
        <f>J1070</f>
        <v>12.59</v>
      </c>
      <c r="D1070" s="97"/>
      <c r="E1070" s="96"/>
      <c r="F1070" s="96"/>
      <c r="G1070" s="95"/>
      <c r="H1070" s="149" t="s">
        <v>951</v>
      </c>
      <c r="I1070" s="144"/>
      <c r="J1070" s="140">
        <v>12.59</v>
      </c>
    </row>
    <row r="1071" spans="1:10" ht="17.649999999999999" customHeight="1">
      <c r="D1071" s="113" t="s">
        <v>2014</v>
      </c>
      <c r="E1071" s="112"/>
      <c r="F1071" s="112"/>
      <c r="G1071" s="112"/>
      <c r="H1071" s="148"/>
      <c r="I1071" s="143"/>
      <c r="J1071" s="144"/>
    </row>
    <row r="1072" spans="1:10" ht="13.15" customHeight="1">
      <c r="D1072" s="105" t="s">
        <v>991</v>
      </c>
      <c r="E1072" s="104"/>
      <c r="F1072" s="103" t="s">
        <v>112</v>
      </c>
      <c r="G1072" s="103" t="s">
        <v>113</v>
      </c>
      <c r="H1072" s="150" t="s">
        <v>959</v>
      </c>
      <c r="I1072" s="142" t="s">
        <v>958</v>
      </c>
      <c r="J1072" s="141" t="s">
        <v>8</v>
      </c>
    </row>
    <row r="1073" spans="1:10" ht="19.149999999999999" customHeight="1">
      <c r="D1073" s="118">
        <v>88248</v>
      </c>
      <c r="E1073" s="107" t="s">
        <v>1102</v>
      </c>
      <c r="F1073" s="98" t="s">
        <v>121</v>
      </c>
      <c r="G1073" s="98" t="s">
        <v>147</v>
      </c>
      <c r="H1073" s="151">
        <v>0.32400000000000001</v>
      </c>
      <c r="I1073" s="145">
        <v>13.51</v>
      </c>
      <c r="J1073" s="145">
        <v>4.37</v>
      </c>
    </row>
    <row r="1074" spans="1:10" ht="19.149999999999999" customHeight="1">
      <c r="D1074" s="118">
        <v>88267</v>
      </c>
      <c r="E1074" s="107" t="s">
        <v>1374</v>
      </c>
      <c r="F1074" s="98" t="s">
        <v>121</v>
      </c>
      <c r="G1074" s="98" t="s">
        <v>147</v>
      </c>
      <c r="H1074" s="151">
        <v>0.15474098095095259</v>
      </c>
      <c r="I1074" s="145">
        <v>17.309999999999999</v>
      </c>
      <c r="J1074" s="145">
        <v>2.67</v>
      </c>
    </row>
    <row r="1075" spans="1:10" ht="13.15" customHeight="1">
      <c r="D1075" s="105" t="s">
        <v>965</v>
      </c>
      <c r="E1075" s="104"/>
      <c r="F1075" s="103" t="s">
        <v>112</v>
      </c>
      <c r="G1075" s="103" t="s">
        <v>113</v>
      </c>
      <c r="H1075" s="150" t="s">
        <v>959</v>
      </c>
      <c r="I1075" s="142" t="s">
        <v>958</v>
      </c>
      <c r="J1075" s="141" t="s">
        <v>8</v>
      </c>
    </row>
    <row r="1076" spans="1:10" ht="13.15" customHeight="1">
      <c r="D1076" s="117" t="s">
        <v>2013</v>
      </c>
      <c r="E1076" s="99" t="s">
        <v>2012</v>
      </c>
      <c r="F1076" s="98" t="s">
        <v>140</v>
      </c>
      <c r="G1076" s="98" t="s">
        <v>118</v>
      </c>
      <c r="H1076" s="151">
        <v>1</v>
      </c>
      <c r="I1076" s="145">
        <v>8.49</v>
      </c>
      <c r="J1076" s="145">
        <v>8.49</v>
      </c>
    </row>
    <row r="1077" spans="1:10" ht="13.15" customHeight="1">
      <c r="D1077" s="117" t="s">
        <v>1863</v>
      </c>
      <c r="E1077" s="99" t="s">
        <v>1862</v>
      </c>
      <c r="F1077" s="98" t="s">
        <v>140</v>
      </c>
      <c r="G1077" s="98" t="s">
        <v>118</v>
      </c>
      <c r="H1077" s="151">
        <v>0.14099999999999999</v>
      </c>
      <c r="I1077" s="145">
        <v>13.9</v>
      </c>
      <c r="J1077" s="145">
        <v>1.95</v>
      </c>
    </row>
    <row r="1078" spans="1:10" ht="13.15" customHeight="1">
      <c r="D1078" s="117" t="s">
        <v>1861</v>
      </c>
      <c r="E1078" s="99" t="s">
        <v>1860</v>
      </c>
      <c r="F1078" s="98" t="s">
        <v>140</v>
      </c>
      <c r="G1078" s="98" t="s">
        <v>118</v>
      </c>
      <c r="H1078" s="151">
        <v>8.9999999999999993E-3</v>
      </c>
      <c r="I1078" s="145">
        <v>30.65</v>
      </c>
      <c r="J1078" s="145">
        <v>0.27</v>
      </c>
    </row>
    <row r="1079" spans="1:10" ht="13.15" customHeight="1">
      <c r="D1079" s="117" t="s">
        <v>1859</v>
      </c>
      <c r="E1079" s="99" t="s">
        <v>1858</v>
      </c>
      <c r="F1079" s="98" t="s">
        <v>140</v>
      </c>
      <c r="G1079" s="98" t="s">
        <v>118</v>
      </c>
      <c r="H1079" s="151">
        <v>1.6E-2</v>
      </c>
      <c r="I1079" s="145">
        <v>38.700000000000003</v>
      </c>
      <c r="J1079" s="145">
        <v>0.61</v>
      </c>
    </row>
    <row r="1080" spans="1:10" ht="13.15" customHeight="1">
      <c r="A1080" s="93">
        <v>92</v>
      </c>
      <c r="B1080" s="93">
        <v>52222</v>
      </c>
      <c r="C1080" s="1">
        <f>J1080</f>
        <v>18.36</v>
      </c>
      <c r="D1080" s="97"/>
      <c r="E1080" s="96"/>
      <c r="F1080" s="96"/>
      <c r="G1080" s="95"/>
      <c r="H1080" s="149" t="s">
        <v>951</v>
      </c>
      <c r="I1080" s="144"/>
      <c r="J1080" s="140">
        <v>18.36</v>
      </c>
    </row>
    <row r="1081" spans="1:10" ht="17.649999999999999" customHeight="1">
      <c r="D1081" s="113" t="s">
        <v>2011</v>
      </c>
      <c r="E1081" s="112"/>
      <c r="F1081" s="112"/>
      <c r="G1081" s="112"/>
      <c r="H1081" s="148"/>
      <c r="I1081" s="143"/>
      <c r="J1081" s="144"/>
    </row>
    <row r="1082" spans="1:10" ht="13.15" customHeight="1">
      <c r="D1082" s="105" t="s">
        <v>991</v>
      </c>
      <c r="E1082" s="104"/>
      <c r="F1082" s="103" t="s">
        <v>112</v>
      </c>
      <c r="G1082" s="103" t="s">
        <v>113</v>
      </c>
      <c r="H1082" s="150" t="s">
        <v>959</v>
      </c>
      <c r="I1082" s="142" t="s">
        <v>958</v>
      </c>
      <c r="J1082" s="141" t="s">
        <v>8</v>
      </c>
    </row>
    <row r="1083" spans="1:10" ht="13.15" customHeight="1">
      <c r="D1083" s="114" t="s">
        <v>1698</v>
      </c>
      <c r="E1083" s="99" t="s">
        <v>1697</v>
      </c>
      <c r="F1083" s="98" t="s">
        <v>136</v>
      </c>
      <c r="G1083" s="98" t="s">
        <v>993</v>
      </c>
      <c r="H1083" s="151">
        <v>0.22485714285714309</v>
      </c>
      <c r="I1083" s="145">
        <v>13.99</v>
      </c>
      <c r="J1083" s="145">
        <v>3.14</v>
      </c>
    </row>
    <row r="1084" spans="1:10" ht="13.15" customHeight="1">
      <c r="D1084" s="114" t="s">
        <v>1003</v>
      </c>
      <c r="E1084" s="99" t="s">
        <v>1002</v>
      </c>
      <c r="F1084" s="98" t="s">
        <v>136</v>
      </c>
      <c r="G1084" s="98" t="s">
        <v>993</v>
      </c>
      <c r="H1084" s="151">
        <v>0.3</v>
      </c>
      <c r="I1084" s="145">
        <v>10.55</v>
      </c>
      <c r="J1084" s="145">
        <v>3.16</v>
      </c>
    </row>
    <row r="1085" spans="1:10" ht="13.15" customHeight="1">
      <c r="D1085" s="105" t="s">
        <v>965</v>
      </c>
      <c r="E1085" s="104"/>
      <c r="F1085" s="103" t="s">
        <v>112</v>
      </c>
      <c r="G1085" s="103" t="s">
        <v>113</v>
      </c>
      <c r="H1085" s="150" t="s">
        <v>959</v>
      </c>
      <c r="I1085" s="142" t="s">
        <v>958</v>
      </c>
      <c r="J1085" s="141" t="s">
        <v>8</v>
      </c>
    </row>
    <row r="1086" spans="1:10" ht="13.15" customHeight="1">
      <c r="D1086" s="114" t="s">
        <v>1911</v>
      </c>
      <c r="E1086" s="99" t="s">
        <v>1910</v>
      </c>
      <c r="F1086" s="98" t="s">
        <v>136</v>
      </c>
      <c r="G1086" s="98" t="s">
        <v>547</v>
      </c>
      <c r="H1086" s="151">
        <v>1.4999999999999999E-2</v>
      </c>
      <c r="I1086" s="145">
        <v>79.709999999999994</v>
      </c>
      <c r="J1086" s="145">
        <v>1.19</v>
      </c>
    </row>
    <row r="1087" spans="1:10" ht="13.15" customHeight="1">
      <c r="D1087" s="114" t="s">
        <v>1909</v>
      </c>
      <c r="E1087" s="99" t="s">
        <v>1908</v>
      </c>
      <c r="F1087" s="98" t="s">
        <v>136</v>
      </c>
      <c r="G1087" s="98" t="s">
        <v>1164</v>
      </c>
      <c r="H1087" s="151">
        <v>6.0000000000000001E-3</v>
      </c>
      <c r="I1087" s="145">
        <v>58.83</v>
      </c>
      <c r="J1087" s="145">
        <v>0.35</v>
      </c>
    </row>
    <row r="1088" spans="1:10" ht="17.649999999999999" customHeight="1">
      <c r="D1088" s="114" t="s">
        <v>2010</v>
      </c>
      <c r="E1088" s="99" t="s">
        <v>2009</v>
      </c>
      <c r="F1088" s="98" t="s">
        <v>136</v>
      </c>
      <c r="G1088" s="98" t="s">
        <v>226</v>
      </c>
      <c r="H1088" s="151">
        <v>1</v>
      </c>
      <c r="I1088" s="145">
        <v>10.32</v>
      </c>
      <c r="J1088" s="145">
        <v>10.32</v>
      </c>
    </row>
    <row r="1089" spans="1:10" ht="13.15" customHeight="1">
      <c r="D1089" s="105" t="s">
        <v>960</v>
      </c>
      <c r="E1089" s="104"/>
      <c r="F1089" s="103" t="s">
        <v>112</v>
      </c>
      <c r="G1089" s="103" t="s">
        <v>113</v>
      </c>
      <c r="H1089" s="150" t="s">
        <v>959</v>
      </c>
      <c r="I1089" s="142" t="s">
        <v>958</v>
      </c>
      <c r="J1089" s="141" t="s">
        <v>8</v>
      </c>
    </row>
    <row r="1090" spans="1:10" ht="13.15" customHeight="1">
      <c r="D1090" s="114" t="s">
        <v>995</v>
      </c>
      <c r="E1090" s="99" t="s">
        <v>994</v>
      </c>
      <c r="F1090" s="98" t="s">
        <v>136</v>
      </c>
      <c r="G1090" s="98" t="s">
        <v>993</v>
      </c>
      <c r="H1090" s="151">
        <v>0.3</v>
      </c>
      <c r="I1090" s="145">
        <v>2.98</v>
      </c>
      <c r="J1090" s="145">
        <v>0.89</v>
      </c>
    </row>
    <row r="1091" spans="1:10" ht="13.15" customHeight="1">
      <c r="D1091" s="114" t="s">
        <v>1692</v>
      </c>
      <c r="E1091" s="99" t="s">
        <v>1691</v>
      </c>
      <c r="F1091" s="98" t="s">
        <v>136</v>
      </c>
      <c r="G1091" s="98" t="s">
        <v>993</v>
      </c>
      <c r="H1091" s="151">
        <v>0.3</v>
      </c>
      <c r="I1091" s="145">
        <v>2.9</v>
      </c>
      <c r="J1091" s="145">
        <v>0.87</v>
      </c>
    </row>
    <row r="1092" spans="1:10" ht="13.15" customHeight="1">
      <c r="A1092" s="93">
        <v>93</v>
      </c>
      <c r="B1092" s="93" t="s">
        <v>294</v>
      </c>
      <c r="C1092" s="1">
        <f>J1092</f>
        <v>19.920000000000002</v>
      </c>
      <c r="D1092" s="97"/>
      <c r="E1092" s="96"/>
      <c r="F1092" s="96"/>
      <c r="G1092" s="95"/>
      <c r="H1092" s="149" t="s">
        <v>951</v>
      </c>
      <c r="I1092" s="144"/>
      <c r="J1092" s="140">
        <v>19.920000000000002</v>
      </c>
    </row>
    <row r="1093" spans="1:10" ht="17.649999999999999" customHeight="1">
      <c r="D1093" s="113" t="s">
        <v>2008</v>
      </c>
      <c r="E1093" s="112"/>
      <c r="F1093" s="112"/>
      <c r="G1093" s="112"/>
      <c r="H1093" s="148"/>
      <c r="I1093" s="143"/>
      <c r="J1093" s="144"/>
    </row>
    <row r="1094" spans="1:10" ht="13.15" customHeight="1">
      <c r="D1094" s="105" t="s">
        <v>991</v>
      </c>
      <c r="E1094" s="104"/>
      <c r="F1094" s="103" t="s">
        <v>112</v>
      </c>
      <c r="G1094" s="103" t="s">
        <v>113</v>
      </c>
      <c r="H1094" s="150" t="s">
        <v>959</v>
      </c>
      <c r="I1094" s="142" t="s">
        <v>958</v>
      </c>
      <c r="J1094" s="141" t="s">
        <v>8</v>
      </c>
    </row>
    <row r="1095" spans="1:10" ht="19.149999999999999" customHeight="1">
      <c r="D1095" s="111">
        <v>88248</v>
      </c>
      <c r="E1095" s="107" t="s">
        <v>1102</v>
      </c>
      <c r="F1095" s="98" t="s">
        <v>121</v>
      </c>
      <c r="G1095" s="98" t="s">
        <v>147</v>
      </c>
      <c r="H1095" s="151">
        <v>0.433</v>
      </c>
      <c r="I1095" s="145">
        <v>13.51</v>
      </c>
      <c r="J1095" s="145">
        <v>5.84</v>
      </c>
    </row>
    <row r="1096" spans="1:10" ht="19.149999999999999" customHeight="1">
      <c r="D1096" s="111">
        <v>88267</v>
      </c>
      <c r="E1096" s="107" t="s">
        <v>1374</v>
      </c>
      <c r="F1096" s="98" t="s">
        <v>121</v>
      </c>
      <c r="G1096" s="98" t="s">
        <v>147</v>
      </c>
      <c r="H1096" s="151">
        <v>0.16482866666666662</v>
      </c>
      <c r="I1096" s="145">
        <v>17.309999999999999</v>
      </c>
      <c r="J1096" s="145">
        <v>2.85</v>
      </c>
    </row>
    <row r="1097" spans="1:10" ht="13.15" customHeight="1">
      <c r="D1097" s="105" t="s">
        <v>965</v>
      </c>
      <c r="E1097" s="104"/>
      <c r="F1097" s="103" t="s">
        <v>112</v>
      </c>
      <c r="G1097" s="103" t="s">
        <v>113</v>
      </c>
      <c r="H1097" s="150" t="s">
        <v>959</v>
      </c>
      <c r="I1097" s="142" t="s">
        <v>958</v>
      </c>
      <c r="J1097" s="141" t="s">
        <v>8</v>
      </c>
    </row>
    <row r="1098" spans="1:10" ht="13.15" customHeight="1">
      <c r="D1098" s="110" t="s">
        <v>2007</v>
      </c>
      <c r="E1098" s="99" t="s">
        <v>2006</v>
      </c>
      <c r="F1098" s="98" t="s">
        <v>140</v>
      </c>
      <c r="G1098" s="98" t="s">
        <v>118</v>
      </c>
      <c r="H1098" s="151">
        <v>1</v>
      </c>
      <c r="I1098" s="145">
        <v>22.99</v>
      </c>
      <c r="J1098" s="145">
        <v>22.99</v>
      </c>
    </row>
    <row r="1099" spans="1:10" ht="13.15" customHeight="1">
      <c r="D1099" s="110" t="s">
        <v>1863</v>
      </c>
      <c r="E1099" s="99" t="s">
        <v>1862</v>
      </c>
      <c r="F1099" s="98" t="s">
        <v>140</v>
      </c>
      <c r="G1099" s="98" t="s">
        <v>118</v>
      </c>
      <c r="H1099" s="151">
        <v>0.3</v>
      </c>
      <c r="I1099" s="145">
        <v>13.9</v>
      </c>
      <c r="J1099" s="145">
        <v>4.17</v>
      </c>
    </row>
    <row r="1100" spans="1:10" ht="13.15" customHeight="1">
      <c r="D1100" s="110" t="s">
        <v>1861</v>
      </c>
      <c r="E1100" s="99" t="s">
        <v>1860</v>
      </c>
      <c r="F1100" s="98" t="s">
        <v>140</v>
      </c>
      <c r="G1100" s="98" t="s">
        <v>118</v>
      </c>
      <c r="H1100" s="151">
        <v>2.4E-2</v>
      </c>
      <c r="I1100" s="145">
        <v>30.65</v>
      </c>
      <c r="J1100" s="145">
        <v>0.73</v>
      </c>
    </row>
    <row r="1101" spans="1:10" ht="13.15" customHeight="1">
      <c r="D1101" s="110" t="s">
        <v>1859</v>
      </c>
      <c r="E1101" s="99" t="s">
        <v>1858</v>
      </c>
      <c r="F1101" s="98" t="s">
        <v>140</v>
      </c>
      <c r="G1101" s="98" t="s">
        <v>118</v>
      </c>
      <c r="H1101" s="151">
        <v>3.3000000000000002E-2</v>
      </c>
      <c r="I1101" s="145">
        <v>38.700000000000003</v>
      </c>
      <c r="J1101" s="145">
        <v>1.27</v>
      </c>
    </row>
    <row r="1102" spans="1:10" ht="13.15" customHeight="1">
      <c r="A1102" s="93">
        <v>94</v>
      </c>
      <c r="B1102" s="93">
        <v>52220</v>
      </c>
      <c r="C1102" s="1">
        <f>J1102</f>
        <v>37.85</v>
      </c>
      <c r="D1102" s="97"/>
      <c r="E1102" s="96"/>
      <c r="F1102" s="96"/>
      <c r="G1102" s="95"/>
      <c r="H1102" s="149" t="s">
        <v>951</v>
      </c>
      <c r="I1102" s="144"/>
      <c r="J1102" s="140">
        <v>37.85</v>
      </c>
    </row>
    <row r="1103" spans="1:10" ht="17.649999999999999" customHeight="1">
      <c r="D1103" s="113" t="s">
        <v>2005</v>
      </c>
      <c r="E1103" s="112"/>
      <c r="F1103" s="112"/>
      <c r="G1103" s="112"/>
      <c r="H1103" s="148"/>
      <c r="I1103" s="143"/>
      <c r="J1103" s="144"/>
    </row>
    <row r="1104" spans="1:10" ht="13.15" customHeight="1">
      <c r="D1104" s="105" t="s">
        <v>991</v>
      </c>
      <c r="E1104" s="104"/>
      <c r="F1104" s="103" t="s">
        <v>112</v>
      </c>
      <c r="G1104" s="103" t="s">
        <v>113</v>
      </c>
      <c r="H1104" s="150" t="s">
        <v>959</v>
      </c>
      <c r="I1104" s="142" t="s">
        <v>958</v>
      </c>
      <c r="J1104" s="141" t="s">
        <v>8</v>
      </c>
    </row>
    <row r="1105" spans="1:10" ht="19.149999999999999" customHeight="1">
      <c r="D1105" s="118">
        <v>88248</v>
      </c>
      <c r="E1105" s="107" t="s">
        <v>1102</v>
      </c>
      <c r="F1105" s="98" t="s">
        <v>121</v>
      </c>
      <c r="G1105" s="98" t="s">
        <v>147</v>
      </c>
      <c r="H1105" s="151">
        <v>0.32645276737411427</v>
      </c>
      <c r="I1105" s="145">
        <v>13.51</v>
      </c>
      <c r="J1105" s="145">
        <v>4.41</v>
      </c>
    </row>
    <row r="1106" spans="1:10" ht="19.149999999999999" customHeight="1">
      <c r="D1106" s="118">
        <v>88267</v>
      </c>
      <c r="E1106" s="107" t="s">
        <v>1374</v>
      </c>
      <c r="F1106" s="98" t="s">
        <v>121</v>
      </c>
      <c r="G1106" s="98" t="s">
        <v>147</v>
      </c>
      <c r="H1106" s="151">
        <v>0.2</v>
      </c>
      <c r="I1106" s="145">
        <v>17.309999999999999</v>
      </c>
      <c r="J1106" s="145">
        <v>3.46</v>
      </c>
    </row>
    <row r="1107" spans="1:10" ht="13.15" customHeight="1">
      <c r="D1107" s="105" t="s">
        <v>965</v>
      </c>
      <c r="E1107" s="104"/>
      <c r="F1107" s="103" t="s">
        <v>112</v>
      </c>
      <c r="G1107" s="103" t="s">
        <v>113</v>
      </c>
      <c r="H1107" s="150" t="s">
        <v>959</v>
      </c>
      <c r="I1107" s="142" t="s">
        <v>958</v>
      </c>
      <c r="J1107" s="141" t="s">
        <v>8</v>
      </c>
    </row>
    <row r="1108" spans="1:10" ht="13.15" customHeight="1">
      <c r="D1108" s="117" t="s">
        <v>2004</v>
      </c>
      <c r="E1108" s="99" t="s">
        <v>2003</v>
      </c>
      <c r="F1108" s="98" t="s">
        <v>140</v>
      </c>
      <c r="G1108" s="98" t="s">
        <v>118</v>
      </c>
      <c r="H1108" s="151">
        <v>1</v>
      </c>
      <c r="I1108" s="145">
        <v>51.49</v>
      </c>
      <c r="J1108" s="145">
        <v>51.49</v>
      </c>
    </row>
    <row r="1109" spans="1:10" ht="13.15" customHeight="1">
      <c r="D1109" s="117" t="s">
        <v>1863</v>
      </c>
      <c r="E1109" s="99" t="s">
        <v>1862</v>
      </c>
      <c r="F1109" s="98" t="s">
        <v>140</v>
      </c>
      <c r="G1109" s="98" t="s">
        <v>118</v>
      </c>
      <c r="H1109" s="151">
        <v>0.39900000000000002</v>
      </c>
      <c r="I1109" s="145">
        <v>13.9</v>
      </c>
      <c r="J1109" s="145">
        <v>5.54</v>
      </c>
    </row>
    <row r="1110" spans="1:10" ht="13.15" customHeight="1">
      <c r="D1110" s="117" t="s">
        <v>1861</v>
      </c>
      <c r="E1110" s="99" t="s">
        <v>1860</v>
      </c>
      <c r="F1110" s="98" t="s">
        <v>140</v>
      </c>
      <c r="G1110" s="98" t="s">
        <v>118</v>
      </c>
      <c r="H1110" s="151">
        <v>3.2000000000000001E-2</v>
      </c>
      <c r="I1110" s="145">
        <v>30.65</v>
      </c>
      <c r="J1110" s="145">
        <v>0.98</v>
      </c>
    </row>
    <row r="1111" spans="1:10" ht="13.15" customHeight="1">
      <c r="D1111" s="117" t="s">
        <v>1859</v>
      </c>
      <c r="E1111" s="99" t="s">
        <v>1858</v>
      </c>
      <c r="F1111" s="98" t="s">
        <v>140</v>
      </c>
      <c r="G1111" s="98" t="s">
        <v>118</v>
      </c>
      <c r="H1111" s="151">
        <v>4.4999999999999998E-2</v>
      </c>
      <c r="I1111" s="145">
        <v>38.700000000000003</v>
      </c>
      <c r="J1111" s="145">
        <v>1.74</v>
      </c>
    </row>
    <row r="1112" spans="1:10" ht="13.15" customHeight="1">
      <c r="A1112" s="93">
        <v>95</v>
      </c>
      <c r="B1112" s="93">
        <v>52219</v>
      </c>
      <c r="C1112" s="1">
        <f>J1112</f>
        <v>67.62</v>
      </c>
      <c r="D1112" s="97"/>
      <c r="E1112" s="96"/>
      <c r="F1112" s="96"/>
      <c r="G1112" s="95"/>
      <c r="H1112" s="149" t="s">
        <v>951</v>
      </c>
      <c r="I1112" s="144"/>
      <c r="J1112" s="140">
        <v>67.62</v>
      </c>
    </row>
    <row r="1113" spans="1:10" ht="17.649999999999999" customHeight="1">
      <c r="D1113" s="113" t="s">
        <v>2002</v>
      </c>
      <c r="E1113" s="112"/>
      <c r="F1113" s="112"/>
      <c r="G1113" s="112"/>
      <c r="H1113" s="148"/>
      <c r="I1113" s="143"/>
      <c r="J1113" s="144"/>
    </row>
    <row r="1114" spans="1:10" ht="13.15" customHeight="1">
      <c r="A1114" s="93">
        <v>96</v>
      </c>
      <c r="B1114" s="93">
        <v>98</v>
      </c>
      <c r="C1114" s="1">
        <f>J1114</f>
        <v>20.11</v>
      </c>
      <c r="D1114" s="113"/>
      <c r="E1114" s="94"/>
      <c r="H1114" s="149" t="s">
        <v>951</v>
      </c>
      <c r="J1114" s="140">
        <v>20.11</v>
      </c>
    </row>
    <row r="1115" spans="1:10" ht="19.149999999999999" customHeight="1">
      <c r="D1115" s="109" t="s">
        <v>2001</v>
      </c>
      <c r="E1115" s="108"/>
      <c r="F1115" s="108"/>
      <c r="G1115" s="108"/>
      <c r="H1115" s="152"/>
      <c r="I1115" s="146"/>
      <c r="J1115" s="147"/>
    </row>
    <row r="1116" spans="1:10" ht="13.15" customHeight="1">
      <c r="D1116" s="105" t="s">
        <v>965</v>
      </c>
      <c r="E1116" s="104"/>
      <c r="F1116" s="103" t="s">
        <v>112</v>
      </c>
      <c r="G1116" s="103" t="s">
        <v>113</v>
      </c>
      <c r="H1116" s="150" t="s">
        <v>959</v>
      </c>
      <c r="I1116" s="142" t="s">
        <v>958</v>
      </c>
      <c r="J1116" s="141" t="s">
        <v>8</v>
      </c>
    </row>
    <row r="1117" spans="1:10" ht="19.149999999999999" customHeight="1">
      <c r="D1117" s="110" t="s">
        <v>2000</v>
      </c>
      <c r="E1117" s="107" t="s">
        <v>1999</v>
      </c>
      <c r="F1117" s="98" t="s">
        <v>136</v>
      </c>
      <c r="G1117" s="98" t="s">
        <v>226</v>
      </c>
      <c r="H1117" s="151">
        <v>1</v>
      </c>
      <c r="I1117" s="145">
        <v>19.88</v>
      </c>
      <c r="J1117" s="145">
        <v>19.88</v>
      </c>
    </row>
    <row r="1118" spans="1:10" ht="13.15" customHeight="1">
      <c r="D1118" s="110" t="s">
        <v>1998</v>
      </c>
      <c r="E1118" s="99" t="s">
        <v>1997</v>
      </c>
      <c r="F1118" s="98" t="s">
        <v>136</v>
      </c>
      <c r="G1118" s="98" t="s">
        <v>226</v>
      </c>
      <c r="H1118" s="151">
        <v>0.06</v>
      </c>
      <c r="I1118" s="145">
        <v>21.5</v>
      </c>
      <c r="J1118" s="145">
        <v>1.29</v>
      </c>
    </row>
    <row r="1119" spans="1:10" ht="13.15" customHeight="1">
      <c r="D1119" s="110" t="s">
        <v>1900</v>
      </c>
      <c r="E1119" s="99" t="s">
        <v>1899</v>
      </c>
      <c r="F1119" s="98" t="s">
        <v>136</v>
      </c>
      <c r="G1119" s="98" t="s">
        <v>226</v>
      </c>
      <c r="H1119" s="151">
        <v>1.4E-2</v>
      </c>
      <c r="I1119" s="145">
        <v>58.83</v>
      </c>
      <c r="J1119" s="145">
        <v>0.82</v>
      </c>
    </row>
    <row r="1120" spans="1:10" ht="13.15" customHeight="1">
      <c r="D1120" s="110" t="s">
        <v>1898</v>
      </c>
      <c r="E1120" s="99" t="s">
        <v>1897</v>
      </c>
      <c r="F1120" s="98" t="s">
        <v>136</v>
      </c>
      <c r="G1120" s="98" t="s">
        <v>226</v>
      </c>
      <c r="H1120" s="151">
        <v>2.4E-2</v>
      </c>
      <c r="I1120" s="145">
        <v>1.88</v>
      </c>
      <c r="J1120" s="145">
        <v>0.04</v>
      </c>
    </row>
    <row r="1121" spans="1:10" ht="13.15" customHeight="1">
      <c r="D1121" s="105" t="s">
        <v>960</v>
      </c>
      <c r="E1121" s="104"/>
      <c r="F1121" s="103" t="s">
        <v>112</v>
      </c>
      <c r="G1121" s="103" t="s">
        <v>113</v>
      </c>
      <c r="H1121" s="150" t="s">
        <v>959</v>
      </c>
      <c r="I1121" s="142" t="s">
        <v>958</v>
      </c>
      <c r="J1121" s="141" t="s">
        <v>8</v>
      </c>
    </row>
    <row r="1122" spans="1:10" ht="19.149999999999999" customHeight="1">
      <c r="D1122" s="110" t="s">
        <v>1089</v>
      </c>
      <c r="E1122" s="107" t="s">
        <v>1088</v>
      </c>
      <c r="F1122" s="98" t="s">
        <v>136</v>
      </c>
      <c r="G1122" s="98" t="s">
        <v>993</v>
      </c>
      <c r="H1122" s="151">
        <v>0.159</v>
      </c>
      <c r="I1122" s="145">
        <v>14.29</v>
      </c>
      <c r="J1122" s="145">
        <v>2.27</v>
      </c>
    </row>
    <row r="1123" spans="1:10" ht="17.649999999999999" customHeight="1">
      <c r="D1123" s="110" t="s">
        <v>1087</v>
      </c>
      <c r="E1123" s="99" t="s">
        <v>1086</v>
      </c>
      <c r="F1123" s="98" t="s">
        <v>136</v>
      </c>
      <c r="G1123" s="98" t="s">
        <v>993</v>
      </c>
      <c r="H1123" s="151">
        <v>8.5066666666666138E-2</v>
      </c>
      <c r="I1123" s="145">
        <v>18.420000000000002</v>
      </c>
      <c r="J1123" s="145">
        <v>1.56</v>
      </c>
    </row>
    <row r="1124" spans="1:10" ht="13.15" customHeight="1">
      <c r="A1124" s="93">
        <v>97</v>
      </c>
      <c r="B1124" s="93" t="s">
        <v>298</v>
      </c>
      <c r="C1124" s="1">
        <f>J1124</f>
        <v>25.859999999999996</v>
      </c>
      <c r="D1124" s="97"/>
      <c r="E1124" s="96"/>
      <c r="F1124" s="96"/>
      <c r="G1124" s="95"/>
      <c r="H1124" s="149" t="s">
        <v>951</v>
      </c>
      <c r="I1124" s="144"/>
      <c r="J1124" s="140">
        <v>25.859999999999996</v>
      </c>
    </row>
    <row r="1125" spans="1:10" ht="17.649999999999999" customHeight="1">
      <c r="D1125" s="113" t="s">
        <v>1996</v>
      </c>
      <c r="E1125" s="112"/>
      <c r="F1125" s="112"/>
      <c r="G1125" s="112"/>
      <c r="H1125" s="148"/>
      <c r="I1125" s="143"/>
      <c r="J1125" s="144"/>
    </row>
    <row r="1126" spans="1:10" ht="13.15" customHeight="1">
      <c r="A1126" s="93">
        <v>98</v>
      </c>
      <c r="B1126" s="93" t="s">
        <v>299</v>
      </c>
      <c r="C1126" s="1">
        <f>J1126</f>
        <v>38.97</v>
      </c>
      <c r="D1126" s="113"/>
      <c r="E1126" s="94"/>
      <c r="H1126" s="149" t="s">
        <v>951</v>
      </c>
      <c r="J1126" s="140">
        <v>38.97</v>
      </c>
    </row>
    <row r="1127" spans="1:10" ht="17.649999999999999" customHeight="1">
      <c r="D1127" s="113" t="s">
        <v>1995</v>
      </c>
      <c r="E1127" s="112"/>
      <c r="F1127" s="112"/>
      <c r="G1127" s="112"/>
      <c r="H1127" s="148"/>
      <c r="I1127" s="143"/>
      <c r="J1127" s="144"/>
    </row>
    <row r="1128" spans="1:10" ht="13.15" customHeight="1">
      <c r="A1128" s="93">
        <v>99</v>
      </c>
      <c r="B1128" s="93" t="s">
        <v>301</v>
      </c>
      <c r="C1128" s="1">
        <f>J1128</f>
        <v>44.13</v>
      </c>
      <c r="D1128" s="113"/>
      <c r="E1128" s="94"/>
      <c r="H1128" s="149" t="s">
        <v>951</v>
      </c>
      <c r="J1128" s="140">
        <v>44.13</v>
      </c>
    </row>
    <row r="1129" spans="1:10" ht="17.649999999999999" customHeight="1">
      <c r="D1129" s="113" t="s">
        <v>1994</v>
      </c>
      <c r="E1129" s="112"/>
      <c r="F1129" s="112"/>
      <c r="G1129" s="112"/>
      <c r="H1129" s="148"/>
      <c r="I1129" s="143"/>
      <c r="J1129" s="144"/>
    </row>
    <row r="1130" spans="1:10" ht="13.15" customHeight="1">
      <c r="A1130" s="93">
        <v>100</v>
      </c>
      <c r="B1130" s="93" t="s">
        <v>303</v>
      </c>
      <c r="C1130" s="1">
        <f>J1130</f>
        <v>98.37</v>
      </c>
      <c r="D1130" s="113"/>
      <c r="E1130" s="94"/>
      <c r="H1130" s="149" t="s">
        <v>951</v>
      </c>
      <c r="J1130" s="140">
        <v>98.37</v>
      </c>
    </row>
    <row r="1131" spans="1:10" ht="17.649999999999999" customHeight="1">
      <c r="D1131" s="113" t="s">
        <v>1993</v>
      </c>
      <c r="E1131" s="112"/>
      <c r="F1131" s="112"/>
      <c r="G1131" s="112"/>
      <c r="H1131" s="148"/>
      <c r="I1131" s="143"/>
      <c r="J1131" s="144"/>
    </row>
    <row r="1132" spans="1:10" ht="13.15" customHeight="1">
      <c r="D1132" s="105" t="s">
        <v>960</v>
      </c>
      <c r="E1132" s="104"/>
      <c r="F1132" s="103" t="s">
        <v>112</v>
      </c>
      <c r="G1132" s="103" t="s">
        <v>113</v>
      </c>
      <c r="H1132" s="150" t="s">
        <v>959</v>
      </c>
      <c r="I1132" s="142" t="s">
        <v>958</v>
      </c>
      <c r="J1132" s="141" t="s">
        <v>8</v>
      </c>
    </row>
    <row r="1133" spans="1:10" ht="13.15" customHeight="1">
      <c r="D1133" s="124">
        <v>88316</v>
      </c>
      <c r="E1133" s="99" t="s">
        <v>970</v>
      </c>
      <c r="F1133" s="98" t="s">
        <v>121</v>
      </c>
      <c r="G1133" s="98" t="s">
        <v>147</v>
      </c>
      <c r="H1133" s="151">
        <v>3.7581476719576723</v>
      </c>
      <c r="I1133" s="145">
        <v>13.88</v>
      </c>
      <c r="J1133" s="145">
        <v>52.16</v>
      </c>
    </row>
    <row r="1134" spans="1:10" ht="13.15" customHeight="1">
      <c r="A1134" s="93">
        <v>101</v>
      </c>
      <c r="B1134" s="93">
        <v>93358</v>
      </c>
      <c r="C1134" s="1">
        <f>J1134</f>
        <v>52.16</v>
      </c>
      <c r="D1134" s="113"/>
      <c r="E1134" s="94"/>
      <c r="H1134" s="149" t="s">
        <v>951</v>
      </c>
      <c r="J1134" s="140">
        <v>52.16</v>
      </c>
    </row>
    <row r="1135" spans="1:10" ht="17.649999999999999" customHeight="1">
      <c r="D1135" s="113" t="s">
        <v>1992</v>
      </c>
      <c r="E1135" s="112"/>
      <c r="F1135" s="112"/>
      <c r="G1135" s="112"/>
      <c r="H1135" s="148"/>
      <c r="I1135" s="143"/>
      <c r="J1135" s="144"/>
    </row>
    <row r="1136" spans="1:10" ht="13.15" customHeight="1">
      <c r="D1136" s="105" t="s">
        <v>960</v>
      </c>
      <c r="E1136" s="104"/>
      <c r="F1136" s="103" t="s">
        <v>112</v>
      </c>
      <c r="G1136" s="103" t="s">
        <v>113</v>
      </c>
      <c r="H1136" s="150" t="s">
        <v>959</v>
      </c>
      <c r="I1136" s="142" t="s">
        <v>958</v>
      </c>
      <c r="J1136" s="141" t="s">
        <v>8</v>
      </c>
    </row>
    <row r="1137" spans="1:10" ht="13.15" customHeight="1">
      <c r="D1137" s="100">
        <v>88316</v>
      </c>
      <c r="E1137" s="99" t="s">
        <v>970</v>
      </c>
      <c r="F1137" s="98" t="s">
        <v>121</v>
      </c>
      <c r="G1137" s="98" t="s">
        <v>147</v>
      </c>
      <c r="H1137" s="151">
        <v>0.56132467532467523</v>
      </c>
      <c r="I1137" s="145">
        <v>13.88</v>
      </c>
      <c r="J1137" s="145">
        <v>7.79</v>
      </c>
    </row>
    <row r="1138" spans="1:10" ht="24.75" customHeight="1">
      <c r="D1138" s="100">
        <v>91533</v>
      </c>
      <c r="E1138" s="99" t="s">
        <v>1991</v>
      </c>
      <c r="F1138" s="98" t="s">
        <v>121</v>
      </c>
      <c r="G1138" s="98" t="s">
        <v>954</v>
      </c>
      <c r="H1138" s="151">
        <v>0.27400000000000002</v>
      </c>
      <c r="I1138" s="145">
        <v>30.06</v>
      </c>
      <c r="J1138" s="145">
        <v>8.23</v>
      </c>
    </row>
    <row r="1139" spans="1:10" ht="24.75" customHeight="1">
      <c r="D1139" s="100">
        <v>91534</v>
      </c>
      <c r="E1139" s="99" t="s">
        <v>1990</v>
      </c>
      <c r="F1139" s="98" t="s">
        <v>121</v>
      </c>
      <c r="G1139" s="98" t="s">
        <v>952</v>
      </c>
      <c r="H1139" s="151">
        <v>0.254</v>
      </c>
      <c r="I1139" s="145">
        <v>22.92</v>
      </c>
      <c r="J1139" s="145">
        <v>5.82</v>
      </c>
    </row>
    <row r="1140" spans="1:10" ht="19.149999999999999" customHeight="1">
      <c r="D1140" s="100">
        <v>95606</v>
      </c>
      <c r="E1140" s="107" t="s">
        <v>1989</v>
      </c>
      <c r="F1140" s="98" t="s">
        <v>121</v>
      </c>
      <c r="G1140" s="98" t="s">
        <v>155</v>
      </c>
      <c r="H1140" s="151">
        <v>1</v>
      </c>
      <c r="I1140" s="145">
        <v>1.6</v>
      </c>
      <c r="J1140" s="145">
        <v>1.6</v>
      </c>
    </row>
    <row r="1141" spans="1:10" ht="13.15" customHeight="1">
      <c r="A1141" s="93">
        <v>102</v>
      </c>
      <c r="B1141" s="93">
        <v>93382</v>
      </c>
      <c r="C1141" s="1">
        <f>J1141</f>
        <v>23.44</v>
      </c>
      <c r="D1141" s="97"/>
      <c r="E1141" s="96"/>
      <c r="F1141" s="96"/>
      <c r="G1141" s="95"/>
      <c r="H1141" s="149" t="s">
        <v>951</v>
      </c>
      <c r="I1141" s="144"/>
      <c r="J1141" s="140">
        <v>23.44</v>
      </c>
    </row>
    <row r="1142" spans="1:10" ht="17.649999999999999" customHeight="1">
      <c r="D1142" s="113" t="s">
        <v>1988</v>
      </c>
      <c r="E1142" s="112"/>
      <c r="F1142" s="112"/>
      <c r="G1142" s="112"/>
      <c r="H1142" s="148"/>
      <c r="I1142" s="143"/>
      <c r="J1142" s="144"/>
    </row>
    <row r="1143" spans="1:10" ht="13.15" customHeight="1">
      <c r="A1143" s="93">
        <v>103</v>
      </c>
      <c r="B1143" s="93" t="s">
        <v>305</v>
      </c>
      <c r="C1143" s="1">
        <f>J1143</f>
        <v>54.63</v>
      </c>
      <c r="D1143" s="113"/>
      <c r="E1143" s="94"/>
      <c r="H1143" s="149" t="s">
        <v>951</v>
      </c>
      <c r="J1143" s="140">
        <v>54.63</v>
      </c>
    </row>
    <row r="1144" spans="1:10" ht="17.649999999999999" customHeight="1">
      <c r="D1144" s="113" t="s">
        <v>1987</v>
      </c>
      <c r="E1144" s="112"/>
      <c r="F1144" s="112"/>
      <c r="G1144" s="112"/>
      <c r="H1144" s="148"/>
      <c r="I1144" s="143"/>
      <c r="J1144" s="144"/>
    </row>
    <row r="1145" spans="1:10" ht="13.15" customHeight="1">
      <c r="D1145" s="105" t="s">
        <v>991</v>
      </c>
      <c r="E1145" s="104"/>
      <c r="F1145" s="103" t="s">
        <v>112</v>
      </c>
      <c r="G1145" s="103" t="s">
        <v>113</v>
      </c>
      <c r="H1145" s="150" t="s">
        <v>959</v>
      </c>
      <c r="I1145" s="142" t="s">
        <v>958</v>
      </c>
      <c r="J1145" s="141" t="s">
        <v>8</v>
      </c>
    </row>
    <row r="1146" spans="1:10" ht="13.15" customHeight="1">
      <c r="D1146" s="114" t="s">
        <v>1698</v>
      </c>
      <c r="E1146" s="99" t="s">
        <v>1697</v>
      </c>
      <c r="F1146" s="98" t="s">
        <v>136</v>
      </c>
      <c r="G1146" s="98" t="s">
        <v>993</v>
      </c>
      <c r="H1146" s="151">
        <v>0.18887272727272741</v>
      </c>
      <c r="I1146" s="145">
        <v>13.99</v>
      </c>
      <c r="J1146" s="145">
        <v>2.64</v>
      </c>
    </row>
    <row r="1147" spans="1:10" ht="13.15" customHeight="1">
      <c r="D1147" s="114" t="s">
        <v>1003</v>
      </c>
      <c r="E1147" s="99" t="s">
        <v>1002</v>
      </c>
      <c r="F1147" s="98" t="s">
        <v>136</v>
      </c>
      <c r="G1147" s="98" t="s">
        <v>993</v>
      </c>
      <c r="H1147" s="151">
        <v>0.24</v>
      </c>
      <c r="I1147" s="145">
        <v>10.55</v>
      </c>
      <c r="J1147" s="145">
        <v>2.5299999999999998</v>
      </c>
    </row>
    <row r="1148" spans="1:10" ht="13.15" customHeight="1">
      <c r="D1148" s="105" t="s">
        <v>965</v>
      </c>
      <c r="E1148" s="104"/>
      <c r="F1148" s="103" t="s">
        <v>112</v>
      </c>
      <c r="G1148" s="103" t="s">
        <v>113</v>
      </c>
      <c r="H1148" s="150" t="s">
        <v>959</v>
      </c>
      <c r="I1148" s="142" t="s">
        <v>958</v>
      </c>
      <c r="J1148" s="141" t="s">
        <v>8</v>
      </c>
    </row>
    <row r="1149" spans="1:10" ht="13.15" customHeight="1">
      <c r="D1149" s="114" t="s">
        <v>1911</v>
      </c>
      <c r="E1149" s="99" t="s">
        <v>1910</v>
      </c>
      <c r="F1149" s="98" t="s">
        <v>136</v>
      </c>
      <c r="G1149" s="98" t="s">
        <v>547</v>
      </c>
      <c r="H1149" s="151">
        <v>3.0000000000000001E-3</v>
      </c>
      <c r="I1149" s="145">
        <v>79.709999999999994</v>
      </c>
      <c r="J1149" s="145">
        <v>0.23</v>
      </c>
    </row>
    <row r="1150" spans="1:10" ht="13.15" customHeight="1">
      <c r="D1150" s="114" t="s">
        <v>1909</v>
      </c>
      <c r="E1150" s="99" t="s">
        <v>1908</v>
      </c>
      <c r="F1150" s="98" t="s">
        <v>136</v>
      </c>
      <c r="G1150" s="98" t="s">
        <v>1164</v>
      </c>
      <c r="H1150" s="151">
        <v>4.5999999999999999E-2</v>
      </c>
      <c r="I1150" s="145">
        <v>58.83</v>
      </c>
      <c r="J1150" s="145">
        <v>2.7</v>
      </c>
    </row>
    <row r="1151" spans="1:10" ht="19.149999999999999" customHeight="1">
      <c r="D1151" s="114" t="s">
        <v>1986</v>
      </c>
      <c r="E1151" s="107" t="s">
        <v>1985</v>
      </c>
      <c r="F1151" s="98" t="s">
        <v>136</v>
      </c>
      <c r="G1151" s="98" t="s">
        <v>226</v>
      </c>
      <c r="H1151" s="151">
        <v>1</v>
      </c>
      <c r="I1151" s="145">
        <v>4.76</v>
      </c>
      <c r="J1151" s="145">
        <v>4.76</v>
      </c>
    </row>
    <row r="1152" spans="1:10" ht="13.15" customHeight="1">
      <c r="D1152" s="105" t="s">
        <v>960</v>
      </c>
      <c r="E1152" s="104"/>
      <c r="F1152" s="103" t="s">
        <v>112</v>
      </c>
      <c r="G1152" s="103" t="s">
        <v>113</v>
      </c>
      <c r="H1152" s="150" t="s">
        <v>959</v>
      </c>
      <c r="I1152" s="142" t="s">
        <v>958</v>
      </c>
      <c r="J1152" s="141" t="s">
        <v>8</v>
      </c>
    </row>
    <row r="1153" spans="1:10" ht="13.15" customHeight="1">
      <c r="D1153" s="114" t="s">
        <v>995</v>
      </c>
      <c r="E1153" s="99" t="s">
        <v>994</v>
      </c>
      <c r="F1153" s="98" t="s">
        <v>136</v>
      </c>
      <c r="G1153" s="98" t="s">
        <v>993</v>
      </c>
      <c r="H1153" s="151">
        <v>0.24</v>
      </c>
      <c r="I1153" s="145">
        <v>2.98</v>
      </c>
      <c r="J1153" s="145">
        <v>0.71</v>
      </c>
    </row>
    <row r="1154" spans="1:10" ht="13.15" customHeight="1">
      <c r="D1154" s="114" t="s">
        <v>1692</v>
      </c>
      <c r="E1154" s="99" t="s">
        <v>1691</v>
      </c>
      <c r="F1154" s="98" t="s">
        <v>136</v>
      </c>
      <c r="G1154" s="98" t="s">
        <v>993</v>
      </c>
      <c r="H1154" s="151">
        <v>0.24</v>
      </c>
      <c r="I1154" s="145">
        <v>2.9</v>
      </c>
      <c r="J1154" s="145">
        <v>0.69</v>
      </c>
    </row>
    <row r="1155" spans="1:10" ht="13.15" customHeight="1">
      <c r="A1155" s="93">
        <v>104</v>
      </c>
      <c r="B1155" s="93" t="s">
        <v>307</v>
      </c>
      <c r="C1155" s="1">
        <f>J1155</f>
        <v>14.26</v>
      </c>
      <c r="D1155" s="97"/>
      <c r="E1155" s="96"/>
      <c r="F1155" s="96"/>
      <c r="G1155" s="95"/>
      <c r="H1155" s="149" t="s">
        <v>951</v>
      </c>
      <c r="I1155" s="144"/>
      <c r="J1155" s="140">
        <v>14.26</v>
      </c>
    </row>
    <row r="1156" spans="1:10" ht="19.149999999999999" customHeight="1">
      <c r="D1156" s="109" t="s">
        <v>1984</v>
      </c>
      <c r="E1156" s="108"/>
      <c r="F1156" s="108"/>
      <c r="G1156" s="108"/>
      <c r="H1156" s="152"/>
      <c r="I1156" s="146"/>
      <c r="J1156" s="147"/>
    </row>
    <row r="1157" spans="1:10" ht="13.15" customHeight="1">
      <c r="D1157" s="105" t="s">
        <v>965</v>
      </c>
      <c r="E1157" s="104"/>
      <c r="F1157" s="103" t="s">
        <v>112</v>
      </c>
      <c r="G1157" s="103" t="s">
        <v>113</v>
      </c>
      <c r="H1157" s="150" t="s">
        <v>959</v>
      </c>
      <c r="I1157" s="142" t="s">
        <v>958</v>
      </c>
      <c r="J1157" s="141" t="s">
        <v>8</v>
      </c>
    </row>
    <row r="1158" spans="1:10" ht="19.149999999999999" customHeight="1">
      <c r="D1158" s="106">
        <v>11882</v>
      </c>
      <c r="E1158" s="107" t="s">
        <v>1983</v>
      </c>
      <c r="F1158" s="98" t="s">
        <v>121</v>
      </c>
      <c r="G1158" s="98" t="s">
        <v>118</v>
      </c>
      <c r="H1158" s="151">
        <v>1</v>
      </c>
      <c r="I1158" s="145">
        <v>81.913025458093145</v>
      </c>
      <c r="J1158" s="145">
        <v>81.91</v>
      </c>
    </row>
    <row r="1159" spans="1:10" ht="13.15" customHeight="1">
      <c r="D1159" s="105" t="s">
        <v>960</v>
      </c>
      <c r="E1159" s="104"/>
      <c r="F1159" s="103" t="s">
        <v>112</v>
      </c>
      <c r="G1159" s="103" t="s">
        <v>113</v>
      </c>
      <c r="H1159" s="150" t="s">
        <v>959</v>
      </c>
      <c r="I1159" s="142" t="s">
        <v>958</v>
      </c>
      <c r="J1159" s="141" t="s">
        <v>8</v>
      </c>
    </row>
    <row r="1160" spans="1:10" ht="19.149999999999999" customHeight="1">
      <c r="D1160" s="100">
        <v>88248</v>
      </c>
      <c r="E1160" s="107" t="s">
        <v>1102</v>
      </c>
      <c r="F1160" s="98" t="s">
        <v>121</v>
      </c>
      <c r="G1160" s="98" t="s">
        <v>147</v>
      </c>
      <c r="H1160" s="151">
        <v>0.21690000000000001</v>
      </c>
      <c r="I1160" s="145">
        <v>13.51</v>
      </c>
      <c r="J1160" s="145">
        <v>2.93</v>
      </c>
    </row>
    <row r="1161" spans="1:10" ht="19.149999999999999" customHeight="1">
      <c r="D1161" s="100">
        <v>88267</v>
      </c>
      <c r="E1161" s="107" t="s">
        <v>1374</v>
      </c>
      <c r="F1161" s="98" t="s">
        <v>121</v>
      </c>
      <c r="G1161" s="98" t="s">
        <v>147</v>
      </c>
      <c r="H1161" s="151">
        <v>0.21690000000000001</v>
      </c>
      <c r="I1161" s="145">
        <v>17.309999999999999</v>
      </c>
      <c r="J1161" s="145">
        <v>3.75</v>
      </c>
    </row>
    <row r="1162" spans="1:10" ht="13.15" customHeight="1">
      <c r="A1162" s="93">
        <v>105</v>
      </c>
      <c r="B1162" s="93">
        <v>95676</v>
      </c>
      <c r="C1162" s="1">
        <f>J1162</f>
        <v>88.59</v>
      </c>
      <c r="D1162" s="97"/>
      <c r="E1162" s="96"/>
      <c r="F1162" s="96"/>
      <c r="G1162" s="95"/>
      <c r="H1162" s="149" t="s">
        <v>951</v>
      </c>
      <c r="I1162" s="144"/>
      <c r="J1162" s="140">
        <v>88.59</v>
      </c>
    </row>
    <row r="1163" spans="1:10" ht="17.649999999999999" customHeight="1">
      <c r="D1163" s="113" t="s">
        <v>1982</v>
      </c>
      <c r="E1163" s="112"/>
      <c r="F1163" s="112"/>
      <c r="G1163" s="112"/>
      <c r="H1163" s="148"/>
      <c r="I1163" s="143"/>
      <c r="J1163" s="144"/>
    </row>
    <row r="1164" spans="1:10" ht="13.15" customHeight="1">
      <c r="D1164" s="105" t="s">
        <v>965</v>
      </c>
      <c r="E1164" s="104"/>
      <c r="F1164" s="103" t="s">
        <v>112</v>
      </c>
      <c r="G1164" s="103" t="s">
        <v>113</v>
      </c>
      <c r="H1164" s="150" t="s">
        <v>959</v>
      </c>
      <c r="I1164" s="142" t="s">
        <v>958</v>
      </c>
      <c r="J1164" s="141" t="s">
        <v>8</v>
      </c>
    </row>
    <row r="1165" spans="1:10" ht="13.15" customHeight="1">
      <c r="D1165" s="110" t="s">
        <v>1981</v>
      </c>
      <c r="E1165" s="99" t="s">
        <v>1980</v>
      </c>
      <c r="F1165" s="98" t="s">
        <v>136</v>
      </c>
      <c r="G1165" s="98" t="s">
        <v>226</v>
      </c>
      <c r="H1165" s="151">
        <v>1.5900000000000001E-2</v>
      </c>
      <c r="I1165" s="145">
        <v>13.72</v>
      </c>
      <c r="J1165" s="145">
        <v>0.21</v>
      </c>
    </row>
    <row r="1166" spans="1:10" ht="24.75" customHeight="1">
      <c r="D1166" s="110" t="s">
        <v>1979</v>
      </c>
      <c r="E1166" s="99" t="s">
        <v>1978</v>
      </c>
      <c r="F1166" s="98" t="s">
        <v>136</v>
      </c>
      <c r="G1166" s="98" t="s">
        <v>226</v>
      </c>
      <c r="H1166" s="151">
        <v>1</v>
      </c>
      <c r="I1166" s="145">
        <v>92.11</v>
      </c>
      <c r="J1166" s="145">
        <v>92.11</v>
      </c>
    </row>
    <row r="1167" spans="1:10" ht="13.15" customHeight="1">
      <c r="D1167" s="105" t="s">
        <v>960</v>
      </c>
      <c r="E1167" s="104"/>
      <c r="F1167" s="103" t="s">
        <v>112</v>
      </c>
      <c r="G1167" s="103" t="s">
        <v>113</v>
      </c>
      <c r="H1167" s="150" t="s">
        <v>959</v>
      </c>
      <c r="I1167" s="142" t="s">
        <v>958</v>
      </c>
      <c r="J1167" s="141" t="s">
        <v>8</v>
      </c>
    </row>
    <row r="1168" spans="1:10" ht="19.149999999999999" customHeight="1">
      <c r="D1168" s="110" t="s">
        <v>1089</v>
      </c>
      <c r="E1168" s="107" t="s">
        <v>1088</v>
      </c>
      <c r="F1168" s="98" t="s">
        <v>136</v>
      </c>
      <c r="G1168" s="98" t="s">
        <v>993</v>
      </c>
      <c r="H1168" s="151">
        <v>0.40739153846153792</v>
      </c>
      <c r="I1168" s="145">
        <v>14.29</v>
      </c>
      <c r="J1168" s="145">
        <v>5.82</v>
      </c>
    </row>
    <row r="1169" spans="1:10" ht="17.649999999999999" customHeight="1">
      <c r="D1169" s="110" t="s">
        <v>1087</v>
      </c>
      <c r="E1169" s="99" t="s">
        <v>1086</v>
      </c>
      <c r="F1169" s="98" t="s">
        <v>136</v>
      </c>
      <c r="G1169" s="98" t="s">
        <v>993</v>
      </c>
      <c r="H1169" s="151">
        <v>0.2</v>
      </c>
      <c r="I1169" s="145">
        <v>18.420000000000002</v>
      </c>
      <c r="J1169" s="145">
        <v>3.68</v>
      </c>
    </row>
    <row r="1170" spans="1:10" ht="13.15" customHeight="1">
      <c r="A1170" s="93">
        <v>106</v>
      </c>
      <c r="B1170" s="93" t="s">
        <v>310</v>
      </c>
      <c r="C1170" s="1">
        <f>J1170</f>
        <v>101.82</v>
      </c>
      <c r="D1170" s="113"/>
      <c r="E1170" s="94"/>
      <c r="H1170" s="149" t="s">
        <v>951</v>
      </c>
      <c r="J1170" s="140">
        <v>101.82</v>
      </c>
    </row>
    <row r="1171" spans="1:10" ht="17.649999999999999" customHeight="1">
      <c r="D1171" s="113" t="s">
        <v>1977</v>
      </c>
      <c r="E1171" s="112"/>
      <c r="F1171" s="112"/>
      <c r="G1171" s="112"/>
      <c r="H1171" s="148"/>
      <c r="I1171" s="143"/>
      <c r="J1171" s="144"/>
    </row>
    <row r="1172" spans="1:10" ht="13.15" customHeight="1">
      <c r="D1172" s="105" t="s">
        <v>991</v>
      </c>
      <c r="E1172" s="104"/>
      <c r="F1172" s="103" t="s">
        <v>112</v>
      </c>
      <c r="G1172" s="103" t="s">
        <v>113</v>
      </c>
      <c r="H1172" s="150" t="s">
        <v>959</v>
      </c>
      <c r="I1172" s="142" t="s">
        <v>958</v>
      </c>
      <c r="J1172" s="141" t="s">
        <v>8</v>
      </c>
    </row>
    <row r="1173" spans="1:10" ht="13.15" customHeight="1">
      <c r="D1173" s="114" t="s">
        <v>1698</v>
      </c>
      <c r="E1173" s="99" t="s">
        <v>1697</v>
      </c>
      <c r="F1173" s="98" t="s">
        <v>136</v>
      </c>
      <c r="G1173" s="98" t="s">
        <v>993</v>
      </c>
      <c r="H1173" s="151">
        <v>0.16671428571428587</v>
      </c>
      <c r="I1173" s="145">
        <v>13.99</v>
      </c>
      <c r="J1173" s="145">
        <v>2.33</v>
      </c>
    </row>
    <row r="1174" spans="1:10" ht="13.15" customHeight="1">
      <c r="D1174" s="114" t="s">
        <v>1003</v>
      </c>
      <c r="E1174" s="99" t="s">
        <v>1002</v>
      </c>
      <c r="F1174" s="98" t="s">
        <v>136</v>
      </c>
      <c r="G1174" s="98" t="s">
        <v>993</v>
      </c>
      <c r="H1174" s="151">
        <v>0.4</v>
      </c>
      <c r="I1174" s="145">
        <v>10.55</v>
      </c>
      <c r="J1174" s="145">
        <v>4.22</v>
      </c>
    </row>
    <row r="1175" spans="1:10" ht="13.15" customHeight="1">
      <c r="D1175" s="105" t="s">
        <v>965</v>
      </c>
      <c r="E1175" s="104"/>
      <c r="F1175" s="103" t="s">
        <v>112</v>
      </c>
      <c r="G1175" s="103" t="s">
        <v>113</v>
      </c>
      <c r="H1175" s="150" t="s">
        <v>959</v>
      </c>
      <c r="I1175" s="142" t="s">
        <v>958</v>
      </c>
      <c r="J1175" s="141" t="s">
        <v>8</v>
      </c>
    </row>
    <row r="1176" spans="1:10" ht="13.15" customHeight="1">
      <c r="D1176" s="114" t="s">
        <v>1696</v>
      </c>
      <c r="E1176" s="99" t="s">
        <v>1695</v>
      </c>
      <c r="F1176" s="98" t="s">
        <v>136</v>
      </c>
      <c r="G1176" s="98" t="s">
        <v>187</v>
      </c>
      <c r="H1176" s="151">
        <v>0.75</v>
      </c>
      <c r="I1176" s="145">
        <v>0.27</v>
      </c>
      <c r="J1176" s="145">
        <v>0.2</v>
      </c>
    </row>
    <row r="1177" spans="1:10" ht="19.149999999999999" customHeight="1">
      <c r="D1177" s="114" t="s">
        <v>1976</v>
      </c>
      <c r="E1177" s="107" t="s">
        <v>1975</v>
      </c>
      <c r="F1177" s="98" t="s">
        <v>136</v>
      </c>
      <c r="G1177" s="98" t="s">
        <v>226</v>
      </c>
      <c r="H1177" s="151">
        <v>1</v>
      </c>
      <c r="I1177" s="145">
        <v>53.15</v>
      </c>
      <c r="J1177" s="145">
        <v>53.15</v>
      </c>
    </row>
    <row r="1178" spans="1:10" ht="13.15" customHeight="1">
      <c r="D1178" s="105" t="s">
        <v>960</v>
      </c>
      <c r="E1178" s="104"/>
      <c r="F1178" s="103" t="s">
        <v>112</v>
      </c>
      <c r="G1178" s="103" t="s">
        <v>113</v>
      </c>
      <c r="H1178" s="150" t="s">
        <v>959</v>
      </c>
      <c r="I1178" s="142" t="s">
        <v>958</v>
      </c>
      <c r="J1178" s="141" t="s">
        <v>8</v>
      </c>
    </row>
    <row r="1179" spans="1:10" ht="13.15" customHeight="1">
      <c r="D1179" s="114" t="s">
        <v>995</v>
      </c>
      <c r="E1179" s="99" t="s">
        <v>994</v>
      </c>
      <c r="F1179" s="98" t="s">
        <v>136</v>
      </c>
      <c r="G1179" s="98" t="s">
        <v>993</v>
      </c>
      <c r="H1179" s="151">
        <v>0.4</v>
      </c>
      <c r="I1179" s="145">
        <v>2.98</v>
      </c>
      <c r="J1179" s="145">
        <v>1.19</v>
      </c>
    </row>
    <row r="1180" spans="1:10" ht="13.15" customHeight="1">
      <c r="D1180" s="114" t="s">
        <v>1692</v>
      </c>
      <c r="E1180" s="99" t="s">
        <v>1691</v>
      </c>
      <c r="F1180" s="98" t="s">
        <v>136</v>
      </c>
      <c r="G1180" s="98" t="s">
        <v>993</v>
      </c>
      <c r="H1180" s="151">
        <v>0.4</v>
      </c>
      <c r="I1180" s="145">
        <v>2.9</v>
      </c>
      <c r="J1180" s="145">
        <v>1.1599999999999999</v>
      </c>
    </row>
    <row r="1181" spans="1:10" ht="13.15" customHeight="1">
      <c r="A1181" s="93">
        <v>107</v>
      </c>
      <c r="B1181" s="93" t="s">
        <v>312</v>
      </c>
      <c r="C1181" s="1">
        <f>J1181</f>
        <v>62.249999999999993</v>
      </c>
      <c r="D1181" s="97"/>
      <c r="E1181" s="96"/>
      <c r="F1181" s="96"/>
      <c r="G1181" s="95"/>
      <c r="H1181" s="149" t="s">
        <v>951</v>
      </c>
      <c r="I1181" s="144"/>
      <c r="J1181" s="140">
        <v>62.249999999999993</v>
      </c>
    </row>
    <row r="1182" spans="1:10" ht="17.649999999999999" customHeight="1">
      <c r="D1182" s="113" t="s">
        <v>1974</v>
      </c>
      <c r="E1182" s="112"/>
      <c r="F1182" s="112"/>
      <c r="G1182" s="112"/>
      <c r="H1182" s="148"/>
      <c r="I1182" s="143"/>
      <c r="J1182" s="144"/>
    </row>
    <row r="1183" spans="1:10" ht="13.15" customHeight="1">
      <c r="D1183" s="105" t="s">
        <v>1973</v>
      </c>
      <c r="E1183" s="104"/>
      <c r="F1183" s="103" t="s">
        <v>112</v>
      </c>
      <c r="G1183" s="103" t="s">
        <v>113</v>
      </c>
      <c r="H1183" s="150" t="s">
        <v>959</v>
      </c>
      <c r="I1183" s="142" t="s">
        <v>958</v>
      </c>
      <c r="J1183" s="141" t="s">
        <v>8</v>
      </c>
    </row>
    <row r="1184" spans="1:10" ht="24.75" customHeight="1">
      <c r="D1184" s="106">
        <v>732</v>
      </c>
      <c r="E1184" s="107" t="s">
        <v>1972</v>
      </c>
      <c r="F1184" s="98" t="s">
        <v>121</v>
      </c>
      <c r="G1184" s="98" t="s">
        <v>118</v>
      </c>
      <c r="H1184" s="151">
        <v>1</v>
      </c>
      <c r="I1184" s="145">
        <v>1365.3321256588085</v>
      </c>
      <c r="J1184" s="145">
        <v>1365.33</v>
      </c>
    </row>
    <row r="1185" spans="1:10" ht="13.15" customHeight="1">
      <c r="D1185" s="105" t="s">
        <v>965</v>
      </c>
      <c r="E1185" s="104"/>
      <c r="F1185" s="103" t="s">
        <v>112</v>
      </c>
      <c r="G1185" s="103" t="s">
        <v>113</v>
      </c>
      <c r="H1185" s="150" t="s">
        <v>959</v>
      </c>
      <c r="I1185" s="142" t="s">
        <v>958</v>
      </c>
      <c r="J1185" s="141" t="s">
        <v>8</v>
      </c>
    </row>
    <row r="1186" spans="1:10" ht="24.75" customHeight="1">
      <c r="D1186" s="106">
        <v>11267</v>
      </c>
      <c r="E1186" s="107" t="s">
        <v>1395</v>
      </c>
      <c r="F1186" s="98" t="s">
        <v>121</v>
      </c>
      <c r="G1186" s="98" t="s">
        <v>118</v>
      </c>
      <c r="H1186" s="151">
        <v>4</v>
      </c>
      <c r="I1186" s="145">
        <v>0.9</v>
      </c>
      <c r="J1186" s="145">
        <v>3.6</v>
      </c>
    </row>
    <row r="1187" spans="1:10" ht="13.15" customHeight="1">
      <c r="D1187" s="106">
        <v>39996</v>
      </c>
      <c r="E1187" s="99" t="s">
        <v>1394</v>
      </c>
      <c r="F1187" s="98" t="s">
        <v>121</v>
      </c>
      <c r="G1187" s="98" t="s">
        <v>125</v>
      </c>
      <c r="H1187" s="151">
        <v>0.2</v>
      </c>
      <c r="I1187" s="145">
        <v>4.12</v>
      </c>
      <c r="J1187" s="145">
        <v>0.82</v>
      </c>
    </row>
    <row r="1188" spans="1:10" ht="13.15" customHeight="1">
      <c r="D1188" s="106">
        <v>39997</v>
      </c>
      <c r="E1188" s="99" t="s">
        <v>1393</v>
      </c>
      <c r="F1188" s="98" t="s">
        <v>121</v>
      </c>
      <c r="G1188" s="98" t="s">
        <v>118</v>
      </c>
      <c r="H1188" s="151">
        <v>4</v>
      </c>
      <c r="I1188" s="145">
        <v>0.2</v>
      </c>
      <c r="J1188" s="145">
        <v>0.8</v>
      </c>
    </row>
    <row r="1189" spans="1:10" ht="13.15" customHeight="1">
      <c r="D1189" s="105" t="s">
        <v>960</v>
      </c>
      <c r="E1189" s="104"/>
      <c r="F1189" s="103" t="s">
        <v>112</v>
      </c>
      <c r="G1189" s="103" t="s">
        <v>113</v>
      </c>
      <c r="H1189" s="150" t="s">
        <v>959</v>
      </c>
      <c r="I1189" s="142" t="s">
        <v>958</v>
      </c>
      <c r="J1189" s="141" t="s">
        <v>8</v>
      </c>
    </row>
    <row r="1190" spans="1:10" ht="13.15" customHeight="1">
      <c r="D1190" s="100">
        <v>88247</v>
      </c>
      <c r="E1190" s="99" t="s">
        <v>1300</v>
      </c>
      <c r="F1190" s="98" t="s">
        <v>121</v>
      </c>
      <c r="G1190" s="98" t="s">
        <v>147</v>
      </c>
      <c r="H1190" s="151">
        <v>0.63300000000000001</v>
      </c>
      <c r="I1190" s="145">
        <v>14.01</v>
      </c>
      <c r="J1190" s="145">
        <v>8.86</v>
      </c>
    </row>
    <row r="1191" spans="1:10" ht="19.149999999999999" customHeight="1">
      <c r="D1191" s="100">
        <v>88248</v>
      </c>
      <c r="E1191" s="107" t="s">
        <v>1102</v>
      </c>
      <c r="F1191" s="98" t="s">
        <v>121</v>
      </c>
      <c r="G1191" s="98" t="s">
        <v>147</v>
      </c>
      <c r="H1191" s="151">
        <v>2.1145999999999998</v>
      </c>
      <c r="I1191" s="145">
        <v>13.51</v>
      </c>
      <c r="J1191" s="145">
        <v>28.56</v>
      </c>
    </row>
    <row r="1192" spans="1:10" ht="13.15" customHeight="1">
      <c r="D1192" s="100">
        <v>88264</v>
      </c>
      <c r="E1192" s="99" t="s">
        <v>1299</v>
      </c>
      <c r="F1192" s="98" t="s">
        <v>121</v>
      </c>
      <c r="G1192" s="98" t="s">
        <v>147</v>
      </c>
      <c r="H1192" s="151">
        <v>0.63300000000000001</v>
      </c>
      <c r="I1192" s="145">
        <v>17.940000000000001</v>
      </c>
      <c r="J1192" s="145">
        <v>11.35</v>
      </c>
    </row>
    <row r="1193" spans="1:10" ht="19.149999999999999" customHeight="1">
      <c r="D1193" s="100">
        <v>88267</v>
      </c>
      <c r="E1193" s="120" t="s">
        <v>1101</v>
      </c>
      <c r="F1193" s="98" t="s">
        <v>121</v>
      </c>
      <c r="G1193" s="98" t="s">
        <v>147</v>
      </c>
      <c r="H1193" s="151">
        <v>2.1145999999999998</v>
      </c>
      <c r="I1193" s="145">
        <v>17.309999999999999</v>
      </c>
      <c r="J1193" s="145">
        <v>36.6</v>
      </c>
    </row>
    <row r="1194" spans="1:10" ht="13.15" customHeight="1">
      <c r="A1194" s="93">
        <v>108</v>
      </c>
      <c r="B1194" s="93">
        <v>102113</v>
      </c>
      <c r="C1194" s="1">
        <f>J1194</f>
        <v>1455.9199999999994</v>
      </c>
      <c r="D1194" s="97"/>
      <c r="E1194" s="96"/>
      <c r="F1194" s="96"/>
      <c r="G1194" s="95"/>
      <c r="H1194" s="149" t="s">
        <v>951</v>
      </c>
      <c r="I1194" s="144"/>
      <c r="J1194" s="140">
        <v>1455.9199999999994</v>
      </c>
    </row>
    <row r="1195" spans="1:10" ht="17.649999999999999" customHeight="1">
      <c r="D1195" s="113" t="s">
        <v>1971</v>
      </c>
      <c r="E1195" s="112"/>
      <c r="F1195" s="112"/>
      <c r="G1195" s="112"/>
      <c r="H1195" s="148"/>
      <c r="I1195" s="143"/>
      <c r="J1195" s="144"/>
    </row>
    <row r="1196" spans="1:10" ht="13.15" customHeight="1">
      <c r="A1196" s="93">
        <v>109</v>
      </c>
      <c r="B1196" s="93">
        <v>9835</v>
      </c>
      <c r="C1196" s="1">
        <f>J1196</f>
        <v>4.8499999999999996</v>
      </c>
      <c r="D1196" s="113"/>
      <c r="E1196" s="94"/>
      <c r="H1196" s="149" t="s">
        <v>951</v>
      </c>
      <c r="J1196" s="140">
        <v>4.8499999999999996</v>
      </c>
    </row>
    <row r="1197" spans="1:10" ht="19.149999999999999" customHeight="1">
      <c r="D1197" s="109" t="s">
        <v>1970</v>
      </c>
      <c r="E1197" s="108"/>
      <c r="F1197" s="108"/>
      <c r="G1197" s="108"/>
      <c r="H1197" s="152"/>
      <c r="I1197" s="146"/>
      <c r="J1197" s="147"/>
    </row>
    <row r="1198" spans="1:10" ht="13.15" customHeight="1">
      <c r="D1198" s="105" t="s">
        <v>965</v>
      </c>
      <c r="E1198" s="104"/>
      <c r="F1198" s="103" t="s">
        <v>112</v>
      </c>
      <c r="G1198" s="103" t="s">
        <v>113</v>
      </c>
      <c r="H1198" s="150" t="s">
        <v>959</v>
      </c>
      <c r="I1198" s="142" t="s">
        <v>958</v>
      </c>
      <c r="J1198" s="141" t="s">
        <v>8</v>
      </c>
    </row>
    <row r="1199" spans="1:10" ht="13.15" customHeight="1">
      <c r="D1199" s="106">
        <v>122</v>
      </c>
      <c r="E1199" s="99" t="s">
        <v>1952</v>
      </c>
      <c r="F1199" s="98" t="s">
        <v>121</v>
      </c>
      <c r="G1199" s="98" t="s">
        <v>118</v>
      </c>
      <c r="H1199" s="151">
        <v>8.0000000000000002E-3</v>
      </c>
      <c r="I1199" s="145">
        <v>67.75</v>
      </c>
      <c r="J1199" s="145">
        <v>0.54</v>
      </c>
    </row>
    <row r="1200" spans="1:10" ht="17.649999999999999" customHeight="1">
      <c r="D1200" s="106">
        <v>9837</v>
      </c>
      <c r="E1200" s="99" t="s">
        <v>1969</v>
      </c>
      <c r="F1200" s="98" t="s">
        <v>121</v>
      </c>
      <c r="G1200" s="98" t="s">
        <v>125</v>
      </c>
      <c r="H1200" s="151">
        <v>1.05</v>
      </c>
      <c r="I1200" s="145">
        <v>12.54</v>
      </c>
      <c r="J1200" s="145">
        <v>13.16</v>
      </c>
    </row>
    <row r="1201" spans="1:10" ht="13.15" customHeight="1">
      <c r="D1201" s="106">
        <v>20083</v>
      </c>
      <c r="E1201" s="99" t="s">
        <v>1948</v>
      </c>
      <c r="F1201" s="98" t="s">
        <v>121</v>
      </c>
      <c r="G1201" s="98" t="s">
        <v>118</v>
      </c>
      <c r="H1201" s="151">
        <v>1.24E-2</v>
      </c>
      <c r="I1201" s="145">
        <v>58.83</v>
      </c>
      <c r="J1201" s="145">
        <v>0.72</v>
      </c>
    </row>
    <row r="1202" spans="1:10" ht="13.15" customHeight="1">
      <c r="D1202" s="106">
        <v>38383</v>
      </c>
      <c r="E1202" s="99" t="s">
        <v>1947</v>
      </c>
      <c r="F1202" s="98" t="s">
        <v>121</v>
      </c>
      <c r="G1202" s="98" t="s">
        <v>118</v>
      </c>
      <c r="H1202" s="151">
        <v>3.6999999999999998E-2</v>
      </c>
      <c r="I1202" s="145">
        <v>2.0699999999999998</v>
      </c>
      <c r="J1202" s="145">
        <v>7.0000000000000007E-2</v>
      </c>
    </row>
    <row r="1203" spans="1:10" ht="13.15" customHeight="1">
      <c r="D1203" s="105" t="s">
        <v>960</v>
      </c>
      <c r="E1203" s="104"/>
      <c r="F1203" s="103" t="s">
        <v>112</v>
      </c>
      <c r="G1203" s="103" t="s">
        <v>113</v>
      </c>
      <c r="H1203" s="150" t="s">
        <v>959</v>
      </c>
      <c r="I1203" s="142" t="s">
        <v>958</v>
      </c>
      <c r="J1203" s="141" t="s">
        <v>8</v>
      </c>
    </row>
    <row r="1204" spans="1:10" ht="19.149999999999999" customHeight="1">
      <c r="D1204" s="100">
        <v>88248</v>
      </c>
      <c r="E1204" s="107" t="s">
        <v>1102</v>
      </c>
      <c r="F1204" s="98" t="s">
        <v>121</v>
      </c>
      <c r="G1204" s="98" t="s">
        <v>147</v>
      </c>
      <c r="H1204" s="151">
        <v>0.11</v>
      </c>
      <c r="I1204" s="145">
        <v>13.51</v>
      </c>
      <c r="J1204" s="145">
        <v>1.48</v>
      </c>
    </row>
    <row r="1205" spans="1:10" ht="19.149999999999999" customHeight="1">
      <c r="D1205" s="100">
        <v>88267</v>
      </c>
      <c r="E1205" s="107" t="s">
        <v>1374</v>
      </c>
      <c r="F1205" s="98" t="s">
        <v>121</v>
      </c>
      <c r="G1205" s="98" t="s">
        <v>147</v>
      </c>
      <c r="H1205" s="151">
        <v>5.8531578947368323E-2</v>
      </c>
      <c r="I1205" s="145">
        <v>17.309999999999999</v>
      </c>
      <c r="J1205" s="145">
        <v>1.01</v>
      </c>
    </row>
    <row r="1206" spans="1:10" ht="13.15" customHeight="1">
      <c r="A1206" s="93">
        <v>110</v>
      </c>
      <c r="B1206" s="93">
        <v>89799</v>
      </c>
      <c r="C1206" s="1">
        <f>J1206</f>
        <v>16.98</v>
      </c>
      <c r="D1206" s="97"/>
      <c r="E1206" s="96"/>
      <c r="F1206" s="96"/>
      <c r="G1206" s="95"/>
      <c r="H1206" s="149" t="s">
        <v>951</v>
      </c>
      <c r="I1206" s="144"/>
      <c r="J1206" s="140">
        <v>16.98</v>
      </c>
    </row>
    <row r="1207" spans="1:10" ht="19.149999999999999" customHeight="1">
      <c r="D1207" s="109" t="s">
        <v>1968</v>
      </c>
      <c r="E1207" s="108"/>
      <c r="F1207" s="108"/>
      <c r="G1207" s="108"/>
      <c r="H1207" s="152"/>
      <c r="I1207" s="146"/>
      <c r="J1207" s="147"/>
    </row>
    <row r="1208" spans="1:10" ht="13.15" customHeight="1">
      <c r="D1208" s="105" t="s">
        <v>965</v>
      </c>
      <c r="E1208" s="104"/>
      <c r="F1208" s="103" t="s">
        <v>112</v>
      </c>
      <c r="G1208" s="103" t="s">
        <v>113</v>
      </c>
      <c r="H1208" s="150" t="s">
        <v>959</v>
      </c>
      <c r="I1208" s="142" t="s">
        <v>958</v>
      </c>
      <c r="J1208" s="141" t="s">
        <v>8</v>
      </c>
    </row>
    <row r="1209" spans="1:10" ht="13.15" customHeight="1">
      <c r="D1209" s="110" t="s">
        <v>1904</v>
      </c>
      <c r="E1209" s="99" t="s">
        <v>1903</v>
      </c>
      <c r="F1209" s="98" t="s">
        <v>136</v>
      </c>
      <c r="G1209" s="98" t="s">
        <v>226</v>
      </c>
      <c r="H1209" s="151">
        <v>3.5000000000000001E-3</v>
      </c>
      <c r="I1209" s="145">
        <v>67.75</v>
      </c>
      <c r="J1209" s="145">
        <v>0.23</v>
      </c>
    </row>
    <row r="1210" spans="1:10" ht="13.15" customHeight="1">
      <c r="D1210" s="110" t="s">
        <v>1967</v>
      </c>
      <c r="E1210" s="99" t="s">
        <v>1966</v>
      </c>
      <c r="F1210" s="98" t="s">
        <v>136</v>
      </c>
      <c r="G1210" s="98" t="s">
        <v>187</v>
      </c>
      <c r="H1210" s="151">
        <v>1.05</v>
      </c>
      <c r="I1210" s="145">
        <v>9.4499999999999993</v>
      </c>
      <c r="J1210" s="145">
        <v>9.92</v>
      </c>
    </row>
    <row r="1211" spans="1:10" ht="13.15" customHeight="1">
      <c r="D1211" s="110" t="s">
        <v>1900</v>
      </c>
      <c r="E1211" s="99" t="s">
        <v>1899</v>
      </c>
      <c r="F1211" s="98" t="s">
        <v>136</v>
      </c>
      <c r="G1211" s="98" t="s">
        <v>226</v>
      </c>
      <c r="H1211" s="151">
        <v>4.7999999999999996E-3</v>
      </c>
      <c r="I1211" s="145">
        <v>58.83</v>
      </c>
      <c r="J1211" s="145">
        <v>0.28000000000000003</v>
      </c>
    </row>
    <row r="1212" spans="1:10" ht="13.15" customHeight="1">
      <c r="D1212" s="110" t="s">
        <v>1898</v>
      </c>
      <c r="E1212" s="99" t="s">
        <v>1897</v>
      </c>
      <c r="F1212" s="98" t="s">
        <v>136</v>
      </c>
      <c r="G1212" s="98" t="s">
        <v>226</v>
      </c>
      <c r="H1212" s="151">
        <v>1.7000000000000001E-2</v>
      </c>
      <c r="I1212" s="145">
        <v>1.88</v>
      </c>
      <c r="J1212" s="145">
        <v>0.03</v>
      </c>
    </row>
    <row r="1213" spans="1:10" ht="13.15" customHeight="1">
      <c r="D1213" s="105" t="s">
        <v>960</v>
      </c>
      <c r="E1213" s="104"/>
      <c r="F1213" s="103" t="s">
        <v>112</v>
      </c>
      <c r="G1213" s="103" t="s">
        <v>113</v>
      </c>
      <c r="H1213" s="150" t="s">
        <v>959</v>
      </c>
      <c r="I1213" s="142" t="s">
        <v>958</v>
      </c>
      <c r="J1213" s="141" t="s">
        <v>8</v>
      </c>
    </row>
    <row r="1214" spans="1:10" ht="19.149999999999999" customHeight="1">
      <c r="D1214" s="110" t="s">
        <v>1089</v>
      </c>
      <c r="E1214" s="107" t="s">
        <v>1088</v>
      </c>
      <c r="F1214" s="98" t="s">
        <v>136</v>
      </c>
      <c r="G1214" s="98" t="s">
        <v>993</v>
      </c>
      <c r="H1214" s="151">
        <v>0.05</v>
      </c>
      <c r="I1214" s="145">
        <v>14.29</v>
      </c>
      <c r="J1214" s="145">
        <v>0.71</v>
      </c>
    </row>
    <row r="1215" spans="1:10" ht="17.649999999999999" customHeight="1">
      <c r="D1215" s="110" t="s">
        <v>1087</v>
      </c>
      <c r="E1215" s="99" t="s">
        <v>1086</v>
      </c>
      <c r="F1215" s="98" t="s">
        <v>136</v>
      </c>
      <c r="G1215" s="98" t="s">
        <v>993</v>
      </c>
      <c r="H1215" s="151">
        <v>1.7815972222222351E-2</v>
      </c>
      <c r="I1215" s="145">
        <v>18.420000000000002</v>
      </c>
      <c r="J1215" s="145">
        <v>0.32</v>
      </c>
    </row>
    <row r="1216" spans="1:10" ht="13.15" customHeight="1">
      <c r="A1216" s="93">
        <v>111</v>
      </c>
      <c r="B1216" s="93" t="s">
        <v>315</v>
      </c>
      <c r="C1216" s="1">
        <f>J1216</f>
        <v>11.489999999999998</v>
      </c>
      <c r="D1216" s="97"/>
      <c r="E1216" s="96"/>
      <c r="F1216" s="96"/>
      <c r="G1216" s="95"/>
      <c r="H1216" s="149" t="s">
        <v>951</v>
      </c>
      <c r="I1216" s="144"/>
      <c r="J1216" s="140">
        <v>11.489999999999998</v>
      </c>
    </row>
    <row r="1217" spans="1:10" ht="19.149999999999999" customHeight="1">
      <c r="D1217" s="109" t="s">
        <v>1965</v>
      </c>
      <c r="E1217" s="108"/>
      <c r="F1217" s="108"/>
      <c r="G1217" s="108"/>
      <c r="H1217" s="152"/>
      <c r="I1217" s="146"/>
      <c r="J1217" s="147"/>
    </row>
    <row r="1218" spans="1:10" ht="13.15" customHeight="1">
      <c r="D1218" s="105" t="s">
        <v>965</v>
      </c>
      <c r="E1218" s="104"/>
      <c r="F1218" s="103" t="s">
        <v>112</v>
      </c>
      <c r="G1218" s="103" t="s">
        <v>113</v>
      </c>
      <c r="H1218" s="150" t="s">
        <v>959</v>
      </c>
      <c r="I1218" s="142" t="s">
        <v>958</v>
      </c>
      <c r="J1218" s="141" t="s">
        <v>8</v>
      </c>
    </row>
    <row r="1219" spans="1:10" ht="13.15" customHeight="1">
      <c r="D1219" s="106">
        <v>122</v>
      </c>
      <c r="E1219" s="99" t="s">
        <v>1952</v>
      </c>
      <c r="F1219" s="98" t="s">
        <v>121</v>
      </c>
      <c r="G1219" s="98" t="s">
        <v>118</v>
      </c>
      <c r="H1219" s="151">
        <v>1.17E-2</v>
      </c>
      <c r="I1219" s="145">
        <v>67.75</v>
      </c>
      <c r="J1219" s="145">
        <v>0.79</v>
      </c>
    </row>
    <row r="1220" spans="1:10" ht="19.149999999999999" customHeight="1">
      <c r="D1220" s="106">
        <v>9836</v>
      </c>
      <c r="E1220" s="107" t="s">
        <v>1964</v>
      </c>
      <c r="F1220" s="98" t="s">
        <v>121</v>
      </c>
      <c r="G1220" s="98" t="s">
        <v>125</v>
      </c>
      <c r="H1220" s="151">
        <v>1.05</v>
      </c>
      <c r="I1220" s="145">
        <v>14.15</v>
      </c>
      <c r="J1220" s="145">
        <v>14.85</v>
      </c>
    </row>
    <row r="1221" spans="1:10" ht="13.15" customHeight="1">
      <c r="D1221" s="106">
        <v>20083</v>
      </c>
      <c r="E1221" s="99" t="s">
        <v>1948</v>
      </c>
      <c r="F1221" s="98" t="s">
        <v>121</v>
      </c>
      <c r="G1221" s="98" t="s">
        <v>118</v>
      </c>
      <c r="H1221" s="151">
        <v>1.9099999999999999E-2</v>
      </c>
      <c r="I1221" s="145">
        <v>58.83</v>
      </c>
      <c r="J1221" s="145">
        <v>1.1200000000000001</v>
      </c>
    </row>
    <row r="1222" spans="1:10" ht="13.15" customHeight="1">
      <c r="D1222" s="106">
        <v>38383</v>
      </c>
      <c r="E1222" s="99" t="s">
        <v>1947</v>
      </c>
      <c r="F1222" s="98" t="s">
        <v>121</v>
      </c>
      <c r="G1222" s="98" t="s">
        <v>118</v>
      </c>
      <c r="H1222" s="151">
        <v>5.2999999999999999E-2</v>
      </c>
      <c r="I1222" s="145">
        <v>2.0699999999999998</v>
      </c>
      <c r="J1222" s="145">
        <v>0.1</v>
      </c>
    </row>
    <row r="1223" spans="1:10" ht="13.15" customHeight="1">
      <c r="D1223" s="105" t="s">
        <v>960</v>
      </c>
      <c r="E1223" s="104"/>
      <c r="F1223" s="103" t="s">
        <v>112</v>
      </c>
      <c r="G1223" s="103" t="s">
        <v>113</v>
      </c>
      <c r="H1223" s="150" t="s">
        <v>959</v>
      </c>
      <c r="I1223" s="142" t="s">
        <v>958</v>
      </c>
      <c r="J1223" s="141" t="s">
        <v>8</v>
      </c>
    </row>
    <row r="1224" spans="1:10" ht="19.149999999999999" customHeight="1">
      <c r="D1224" s="100">
        <v>88248</v>
      </c>
      <c r="E1224" s="107" t="s">
        <v>1102</v>
      </c>
      <c r="F1224" s="98" t="s">
        <v>121</v>
      </c>
      <c r="G1224" s="98" t="s">
        <v>147</v>
      </c>
      <c r="H1224" s="151">
        <v>0.16</v>
      </c>
      <c r="I1224" s="145">
        <v>13.51</v>
      </c>
      <c r="J1224" s="145">
        <v>2.16</v>
      </c>
    </row>
    <row r="1225" spans="1:10" ht="19.149999999999999" customHeight="1">
      <c r="D1225" s="100">
        <v>88267</v>
      </c>
      <c r="E1225" s="107" t="s">
        <v>1374</v>
      </c>
      <c r="F1225" s="98" t="s">
        <v>121</v>
      </c>
      <c r="G1225" s="98" t="s">
        <v>147</v>
      </c>
      <c r="H1225" s="151">
        <v>9.6994909090908923E-2</v>
      </c>
      <c r="I1225" s="145">
        <v>17.309999999999999</v>
      </c>
      <c r="J1225" s="145">
        <v>1.67</v>
      </c>
    </row>
    <row r="1226" spans="1:10" ht="13.15" customHeight="1">
      <c r="A1226" s="93">
        <v>112</v>
      </c>
      <c r="B1226" s="93">
        <v>89800</v>
      </c>
      <c r="C1226" s="1">
        <f>J1226</f>
        <v>20.690000000000005</v>
      </c>
      <c r="D1226" s="97"/>
      <c r="E1226" s="96"/>
      <c r="F1226" s="96"/>
      <c r="G1226" s="95"/>
      <c r="H1226" s="149" t="s">
        <v>951</v>
      </c>
      <c r="I1226" s="144"/>
      <c r="J1226" s="140">
        <v>20.690000000000005</v>
      </c>
    </row>
    <row r="1227" spans="1:10" ht="17.649999999999999" customHeight="1">
      <c r="D1227" s="113" t="s">
        <v>1963</v>
      </c>
      <c r="E1227" s="112"/>
      <c r="F1227" s="112"/>
      <c r="G1227" s="112"/>
      <c r="H1227" s="148"/>
      <c r="I1227" s="143"/>
      <c r="J1227" s="144"/>
    </row>
    <row r="1228" spans="1:10" ht="13.15" customHeight="1">
      <c r="A1228" s="93">
        <v>113</v>
      </c>
      <c r="B1228" s="93">
        <v>20065</v>
      </c>
      <c r="C1228" s="1">
        <f>J1228</f>
        <v>34.39</v>
      </c>
      <c r="D1228" s="113"/>
      <c r="E1228" s="94"/>
      <c r="H1228" s="149" t="s">
        <v>951</v>
      </c>
      <c r="J1228" s="140">
        <v>34.39</v>
      </c>
    </row>
    <row r="1229" spans="1:10" ht="17.649999999999999" customHeight="1">
      <c r="D1229" s="113" t="s">
        <v>1962</v>
      </c>
      <c r="E1229" s="112"/>
      <c r="F1229" s="112"/>
      <c r="G1229" s="112"/>
      <c r="H1229" s="148"/>
      <c r="I1229" s="143"/>
      <c r="J1229" s="144"/>
    </row>
    <row r="1230" spans="1:10" ht="13.15" customHeight="1">
      <c r="A1230" s="93">
        <v>114</v>
      </c>
      <c r="B1230" s="93" t="s">
        <v>317</v>
      </c>
      <c r="C1230" s="1">
        <f>J1230</f>
        <v>20.81</v>
      </c>
      <c r="D1230" s="113"/>
      <c r="E1230" s="94"/>
      <c r="H1230" s="149" t="s">
        <v>951</v>
      </c>
      <c r="J1230" s="140">
        <v>20.81</v>
      </c>
    </row>
    <row r="1231" spans="1:10" ht="17.649999999999999" customHeight="1">
      <c r="D1231" s="113" t="s">
        <v>1961</v>
      </c>
      <c r="E1231" s="112"/>
      <c r="F1231" s="112"/>
      <c r="G1231" s="112"/>
      <c r="H1231" s="148"/>
      <c r="I1231" s="143"/>
      <c r="J1231" s="144"/>
    </row>
    <row r="1232" spans="1:10" ht="13.15" customHeight="1">
      <c r="A1232" s="93">
        <v>115</v>
      </c>
      <c r="B1232" s="93" t="s">
        <v>319</v>
      </c>
      <c r="C1232" s="1">
        <f>J1232</f>
        <v>26.51</v>
      </c>
      <c r="D1232" s="113"/>
      <c r="E1232" s="94"/>
      <c r="H1232" s="149" t="s">
        <v>951</v>
      </c>
      <c r="J1232" s="140">
        <v>26.51</v>
      </c>
    </row>
    <row r="1233" spans="1:10" ht="17.649999999999999" customHeight="1">
      <c r="D1233" s="113" t="s">
        <v>1960</v>
      </c>
      <c r="E1233" s="112"/>
      <c r="F1233" s="112"/>
      <c r="G1233" s="112"/>
      <c r="H1233" s="148"/>
      <c r="I1233" s="143"/>
      <c r="J1233" s="144"/>
    </row>
    <row r="1234" spans="1:10" ht="13.15" customHeight="1">
      <c r="A1234" s="93">
        <v>116</v>
      </c>
      <c r="B1234" s="93" t="s">
        <v>321</v>
      </c>
      <c r="C1234" s="1">
        <f>J1234</f>
        <v>42.08</v>
      </c>
      <c r="D1234" s="113"/>
      <c r="E1234" s="94"/>
      <c r="H1234" s="149" t="s">
        <v>951</v>
      </c>
      <c r="J1234" s="140">
        <v>42.08</v>
      </c>
    </row>
    <row r="1235" spans="1:10" ht="17.649999999999999" customHeight="1">
      <c r="D1235" s="113" t="s">
        <v>1959</v>
      </c>
      <c r="E1235" s="112"/>
      <c r="F1235" s="112"/>
      <c r="G1235" s="112"/>
      <c r="H1235" s="148"/>
      <c r="I1235" s="143"/>
      <c r="J1235" s="144"/>
    </row>
    <row r="1236" spans="1:10" ht="13.15" customHeight="1">
      <c r="A1236" s="93">
        <v>117</v>
      </c>
      <c r="B1236" s="93" t="s">
        <v>321</v>
      </c>
      <c r="C1236" s="1">
        <f>J1236</f>
        <v>42.08</v>
      </c>
      <c r="D1236" s="113"/>
      <c r="E1236" s="94"/>
      <c r="H1236" s="149" t="s">
        <v>951</v>
      </c>
      <c r="J1236" s="140">
        <v>42.08</v>
      </c>
    </row>
    <row r="1237" spans="1:10" ht="17.649999999999999" customHeight="1">
      <c r="D1237" s="113" t="s">
        <v>1958</v>
      </c>
      <c r="E1237" s="112"/>
      <c r="F1237" s="112"/>
      <c r="G1237" s="112"/>
      <c r="H1237" s="148"/>
      <c r="I1237" s="143"/>
      <c r="J1237" s="144"/>
    </row>
    <row r="1238" spans="1:10" ht="13.15" customHeight="1">
      <c r="D1238" s="105" t="s">
        <v>991</v>
      </c>
      <c r="E1238" s="104"/>
      <c r="F1238" s="103" t="s">
        <v>112</v>
      </c>
      <c r="G1238" s="103" t="s">
        <v>113</v>
      </c>
      <c r="H1238" s="150" t="s">
        <v>959</v>
      </c>
      <c r="I1238" s="142" t="s">
        <v>958</v>
      </c>
      <c r="J1238" s="141" t="s">
        <v>8</v>
      </c>
    </row>
    <row r="1239" spans="1:10" ht="19.149999999999999" customHeight="1">
      <c r="D1239" s="118">
        <v>88248</v>
      </c>
      <c r="E1239" s="107" t="s">
        <v>1102</v>
      </c>
      <c r="F1239" s="98" t="s">
        <v>121</v>
      </c>
      <c r="G1239" s="98" t="s">
        <v>147</v>
      </c>
      <c r="H1239" s="151">
        <v>0.88700000000000001</v>
      </c>
      <c r="I1239" s="145">
        <v>13.51</v>
      </c>
      <c r="J1239" s="145">
        <v>11.98</v>
      </c>
    </row>
    <row r="1240" spans="1:10" ht="19.149999999999999" customHeight="1">
      <c r="D1240" s="118">
        <v>88267</v>
      </c>
      <c r="E1240" s="107" t="s">
        <v>1374</v>
      </c>
      <c r="F1240" s="98" t="s">
        <v>121</v>
      </c>
      <c r="G1240" s="98" t="s">
        <v>147</v>
      </c>
      <c r="H1240" s="151">
        <v>0.42942934853420212</v>
      </c>
      <c r="I1240" s="145">
        <v>17.309999999999999</v>
      </c>
      <c r="J1240" s="145">
        <v>7.43</v>
      </c>
    </row>
    <row r="1241" spans="1:10" ht="13.15" customHeight="1">
      <c r="D1241" s="105" t="s">
        <v>965</v>
      </c>
      <c r="E1241" s="104"/>
      <c r="F1241" s="103" t="s">
        <v>112</v>
      </c>
      <c r="G1241" s="103" t="s">
        <v>113</v>
      </c>
      <c r="H1241" s="150" t="s">
        <v>959</v>
      </c>
      <c r="I1241" s="142" t="s">
        <v>958</v>
      </c>
      <c r="J1241" s="141" t="s">
        <v>8</v>
      </c>
    </row>
    <row r="1242" spans="1:10" ht="13.15" customHeight="1">
      <c r="D1242" s="117" t="s">
        <v>1870</v>
      </c>
      <c r="E1242" s="99" t="s">
        <v>1869</v>
      </c>
      <c r="F1242" s="98" t="s">
        <v>140</v>
      </c>
      <c r="G1242" s="98" t="s">
        <v>118</v>
      </c>
      <c r="H1242" s="151">
        <v>0.01</v>
      </c>
      <c r="I1242" s="145">
        <v>27.9</v>
      </c>
      <c r="J1242" s="145">
        <v>0.27</v>
      </c>
    </row>
    <row r="1243" spans="1:10" ht="13.15" customHeight="1">
      <c r="D1243" s="117" t="s">
        <v>1863</v>
      </c>
      <c r="E1243" s="99" t="s">
        <v>1862</v>
      </c>
      <c r="F1243" s="98" t="s">
        <v>140</v>
      </c>
      <c r="G1243" s="98" t="s">
        <v>118</v>
      </c>
      <c r="H1243" s="151">
        <v>6.0000000000000001E-3</v>
      </c>
      <c r="I1243" s="145">
        <v>13.9</v>
      </c>
      <c r="J1243" s="145">
        <v>0.08</v>
      </c>
    </row>
    <row r="1244" spans="1:10" ht="13.15" customHeight="1">
      <c r="D1244" s="110" t="s">
        <v>1957</v>
      </c>
      <c r="E1244" s="99" t="s">
        <v>1956</v>
      </c>
      <c r="F1244" s="98" t="s">
        <v>140</v>
      </c>
      <c r="G1244" s="116" t="s">
        <v>118</v>
      </c>
      <c r="H1244" s="151">
        <v>1</v>
      </c>
      <c r="I1244" s="145">
        <v>20.99</v>
      </c>
      <c r="J1244" s="145">
        <v>20.99</v>
      </c>
    </row>
    <row r="1245" spans="1:10" ht="13.15" customHeight="1">
      <c r="D1245" s="110" t="s">
        <v>1955</v>
      </c>
      <c r="E1245" s="99" t="s">
        <v>1954</v>
      </c>
      <c r="F1245" s="98" t="s">
        <v>140</v>
      </c>
      <c r="G1245" s="116" t="s">
        <v>118</v>
      </c>
      <c r="H1245" s="151">
        <v>1</v>
      </c>
      <c r="I1245" s="145">
        <v>5.99</v>
      </c>
      <c r="J1245" s="145">
        <v>5.99</v>
      </c>
    </row>
    <row r="1246" spans="1:10" ht="13.15" customHeight="1">
      <c r="A1246" s="93">
        <v>118</v>
      </c>
      <c r="B1246" s="93">
        <v>53253</v>
      </c>
      <c r="C1246" s="1">
        <f>J1246</f>
        <v>46.74</v>
      </c>
      <c r="D1246" s="97"/>
      <c r="E1246" s="96"/>
      <c r="F1246" s="96"/>
      <c r="G1246" s="95"/>
      <c r="H1246" s="149" t="s">
        <v>951</v>
      </c>
      <c r="I1246" s="144"/>
      <c r="J1246" s="140">
        <v>46.74</v>
      </c>
    </row>
    <row r="1247" spans="1:10" ht="19.149999999999999" customHeight="1">
      <c r="D1247" s="109" t="s">
        <v>1953</v>
      </c>
      <c r="E1247" s="108"/>
      <c r="F1247" s="108"/>
      <c r="G1247" s="108"/>
      <c r="H1247" s="152"/>
      <c r="I1247" s="146"/>
      <c r="J1247" s="147"/>
    </row>
    <row r="1248" spans="1:10" ht="13.15" customHeight="1">
      <c r="D1248" s="105" t="s">
        <v>965</v>
      </c>
      <c r="E1248" s="104"/>
      <c r="F1248" s="103" t="s">
        <v>112</v>
      </c>
      <c r="G1248" s="103" t="s">
        <v>113</v>
      </c>
      <c r="H1248" s="150" t="s">
        <v>959</v>
      </c>
      <c r="I1248" s="142" t="s">
        <v>958</v>
      </c>
      <c r="J1248" s="141" t="s">
        <v>8</v>
      </c>
    </row>
    <row r="1249" spans="1:10" ht="13.15" customHeight="1">
      <c r="D1249" s="106">
        <v>122</v>
      </c>
      <c r="E1249" s="99" t="s">
        <v>1952</v>
      </c>
      <c r="F1249" s="98" t="s">
        <v>121</v>
      </c>
      <c r="G1249" s="98" t="s">
        <v>118</v>
      </c>
      <c r="H1249" s="151">
        <v>1.4800000000000001E-2</v>
      </c>
      <c r="I1249" s="145">
        <v>67.75</v>
      </c>
      <c r="J1249" s="145">
        <v>1</v>
      </c>
    </row>
    <row r="1250" spans="1:10" ht="19.149999999999999" customHeight="1">
      <c r="D1250" s="106">
        <v>298</v>
      </c>
      <c r="E1250" s="107" t="s">
        <v>1951</v>
      </c>
      <c r="F1250" s="98" t="s">
        <v>121</v>
      </c>
      <c r="G1250" s="98" t="s">
        <v>118</v>
      </c>
      <c r="H1250" s="151">
        <v>1</v>
      </c>
      <c r="I1250" s="145">
        <v>3.38</v>
      </c>
      <c r="J1250" s="145">
        <v>3.38</v>
      </c>
    </row>
    <row r="1251" spans="1:10" ht="19.149999999999999" customHeight="1">
      <c r="D1251" s="106">
        <v>11714</v>
      </c>
      <c r="E1251" s="107" t="s">
        <v>1950</v>
      </c>
      <c r="F1251" s="98" t="s">
        <v>121</v>
      </c>
      <c r="G1251" s="98" t="s">
        <v>118</v>
      </c>
      <c r="H1251" s="151">
        <v>1</v>
      </c>
      <c r="I1251" s="145">
        <v>32.090000000000003</v>
      </c>
      <c r="J1251" s="145">
        <v>32.090000000000003</v>
      </c>
    </row>
    <row r="1252" spans="1:10" ht="24.75" customHeight="1">
      <c r="D1252" s="106">
        <v>20078</v>
      </c>
      <c r="E1252" s="99" t="s">
        <v>1949</v>
      </c>
      <c r="F1252" s="98" t="s">
        <v>121</v>
      </c>
      <c r="G1252" s="98" t="s">
        <v>118</v>
      </c>
      <c r="H1252" s="151">
        <v>0.03</v>
      </c>
      <c r="I1252" s="145">
        <v>24.8</v>
      </c>
      <c r="J1252" s="145">
        <v>0.74</v>
      </c>
    </row>
    <row r="1253" spans="1:10" ht="13.15" customHeight="1">
      <c r="D1253" s="106">
        <v>20083</v>
      </c>
      <c r="E1253" s="99" t="s">
        <v>1948</v>
      </c>
      <c r="F1253" s="98" t="s">
        <v>121</v>
      </c>
      <c r="G1253" s="98" t="s">
        <v>118</v>
      </c>
      <c r="H1253" s="151">
        <v>2.2499999999999999E-2</v>
      </c>
      <c r="I1253" s="145">
        <v>58.83</v>
      </c>
      <c r="J1253" s="145">
        <v>1.32</v>
      </c>
    </row>
    <row r="1254" spans="1:10" ht="13.15" customHeight="1">
      <c r="D1254" s="106">
        <v>38383</v>
      </c>
      <c r="E1254" s="99" t="s">
        <v>1947</v>
      </c>
      <c r="F1254" s="98" t="s">
        <v>121</v>
      </c>
      <c r="G1254" s="98" t="s">
        <v>118</v>
      </c>
      <c r="H1254" s="151">
        <v>3.6499999999999998E-2</v>
      </c>
      <c r="I1254" s="145">
        <v>2.0699999999999998</v>
      </c>
      <c r="J1254" s="145">
        <v>7.0000000000000007E-2</v>
      </c>
    </row>
    <row r="1255" spans="1:10" ht="13.15" customHeight="1">
      <c r="D1255" s="105" t="s">
        <v>960</v>
      </c>
      <c r="E1255" s="104"/>
      <c r="F1255" s="103" t="s">
        <v>112</v>
      </c>
      <c r="G1255" s="103" t="s">
        <v>113</v>
      </c>
      <c r="H1255" s="150" t="s">
        <v>959</v>
      </c>
      <c r="I1255" s="142" t="s">
        <v>958</v>
      </c>
      <c r="J1255" s="141" t="s">
        <v>8</v>
      </c>
    </row>
    <row r="1256" spans="1:10" ht="19.149999999999999" customHeight="1">
      <c r="D1256" s="100">
        <v>88248</v>
      </c>
      <c r="E1256" s="107" t="s">
        <v>1102</v>
      </c>
      <c r="F1256" s="98" t="s">
        <v>121</v>
      </c>
      <c r="G1256" s="98" t="s">
        <v>147</v>
      </c>
      <c r="H1256" s="151">
        <v>0.1</v>
      </c>
      <c r="I1256" s="145">
        <v>13.51</v>
      </c>
      <c r="J1256" s="145">
        <v>1.35</v>
      </c>
    </row>
    <row r="1257" spans="1:10" ht="19.149999999999999" customHeight="1">
      <c r="D1257" s="100">
        <v>88267</v>
      </c>
      <c r="E1257" s="107" t="s">
        <v>1374</v>
      </c>
      <c r="F1257" s="98" t="s">
        <v>121</v>
      </c>
      <c r="G1257" s="98" t="s">
        <v>147</v>
      </c>
      <c r="H1257" s="151">
        <v>0.16571552555448385</v>
      </c>
      <c r="I1257" s="145">
        <v>17.309999999999999</v>
      </c>
      <c r="J1257" s="145">
        <v>2.86</v>
      </c>
    </row>
    <row r="1258" spans="1:10" ht="13.15" customHeight="1">
      <c r="A1258" s="93">
        <v>119</v>
      </c>
      <c r="B1258" s="93">
        <v>89491</v>
      </c>
      <c r="C1258" s="1">
        <f>J1258</f>
        <v>42.810000000000009</v>
      </c>
      <c r="D1258" s="97"/>
      <c r="E1258" s="96"/>
      <c r="F1258" s="96"/>
      <c r="G1258" s="95"/>
      <c r="H1258" s="149" t="s">
        <v>951</v>
      </c>
      <c r="I1258" s="144"/>
      <c r="J1258" s="140">
        <v>42.810000000000009</v>
      </c>
    </row>
    <row r="1259" spans="1:10" ht="17.649999999999999" customHeight="1">
      <c r="D1259" s="113" t="s">
        <v>1946</v>
      </c>
      <c r="E1259" s="112"/>
      <c r="F1259" s="112"/>
      <c r="G1259" s="112"/>
      <c r="H1259" s="148"/>
      <c r="I1259" s="143"/>
      <c r="J1259" s="144"/>
    </row>
    <row r="1260" spans="1:10" ht="13.15" customHeight="1">
      <c r="A1260" s="93">
        <v>120</v>
      </c>
      <c r="B1260" s="93" t="s">
        <v>326</v>
      </c>
      <c r="C1260" s="1">
        <f>J1260</f>
        <v>4.9000000000000004</v>
      </c>
      <c r="D1260" s="113"/>
      <c r="E1260" s="94"/>
      <c r="H1260" s="149" t="s">
        <v>951</v>
      </c>
      <c r="J1260" s="140">
        <v>4.9000000000000004</v>
      </c>
    </row>
    <row r="1261" spans="1:10" ht="17.649999999999999" customHeight="1">
      <c r="D1261" s="113" t="s">
        <v>1945</v>
      </c>
      <c r="E1261" s="112"/>
      <c r="F1261" s="112"/>
      <c r="G1261" s="112"/>
      <c r="H1261" s="148"/>
      <c r="I1261" s="143"/>
      <c r="J1261" s="144"/>
    </row>
    <row r="1262" spans="1:10" ht="13.15" customHeight="1">
      <c r="D1262" s="105" t="s">
        <v>991</v>
      </c>
      <c r="E1262" s="104"/>
      <c r="F1262" s="103" t="s">
        <v>112</v>
      </c>
      <c r="G1262" s="103" t="s">
        <v>113</v>
      </c>
      <c r="H1262" s="150" t="s">
        <v>959</v>
      </c>
      <c r="I1262" s="142" t="s">
        <v>958</v>
      </c>
      <c r="J1262" s="141" t="s">
        <v>8</v>
      </c>
    </row>
    <row r="1263" spans="1:10" ht="19.149999999999999" customHeight="1">
      <c r="D1263" s="118">
        <v>88248</v>
      </c>
      <c r="E1263" s="107" t="s">
        <v>1102</v>
      </c>
      <c r="F1263" s="98" t="s">
        <v>121</v>
      </c>
      <c r="G1263" s="98" t="s">
        <v>147</v>
      </c>
      <c r="H1263" s="151">
        <v>1.155</v>
      </c>
      <c r="I1263" s="145">
        <v>13.51</v>
      </c>
      <c r="J1263" s="145">
        <v>15.6</v>
      </c>
    </row>
    <row r="1264" spans="1:10" ht="19.149999999999999" customHeight="1">
      <c r="D1264" s="118">
        <v>88267</v>
      </c>
      <c r="E1264" s="107" t="s">
        <v>1374</v>
      </c>
      <c r="F1264" s="98" t="s">
        <v>121</v>
      </c>
      <c r="G1264" s="98" t="s">
        <v>147</v>
      </c>
      <c r="H1264" s="151">
        <v>0.3101175000000016</v>
      </c>
      <c r="I1264" s="145">
        <v>17.309999999999999</v>
      </c>
      <c r="J1264" s="145">
        <v>5.36</v>
      </c>
    </row>
    <row r="1265" spans="1:10" ht="13.15" customHeight="1">
      <c r="D1265" s="105" t="s">
        <v>965</v>
      </c>
      <c r="E1265" s="104"/>
      <c r="F1265" s="103" t="s">
        <v>112</v>
      </c>
      <c r="G1265" s="103" t="s">
        <v>113</v>
      </c>
      <c r="H1265" s="150" t="s">
        <v>959</v>
      </c>
      <c r="I1265" s="142" t="s">
        <v>958</v>
      </c>
      <c r="J1265" s="141" t="s">
        <v>8</v>
      </c>
    </row>
    <row r="1266" spans="1:10" ht="17.649999999999999" customHeight="1">
      <c r="D1266" s="117" t="s">
        <v>1944</v>
      </c>
      <c r="E1266" s="99" t="s">
        <v>1943</v>
      </c>
      <c r="F1266" s="98" t="s">
        <v>140</v>
      </c>
      <c r="G1266" s="98" t="s">
        <v>118</v>
      </c>
      <c r="H1266" s="151">
        <v>1</v>
      </c>
      <c r="I1266" s="145">
        <v>87.47</v>
      </c>
      <c r="J1266" s="145">
        <v>87.47</v>
      </c>
    </row>
    <row r="1267" spans="1:10" ht="13.15" customHeight="1">
      <c r="D1267" s="117" t="s">
        <v>1863</v>
      </c>
      <c r="E1267" s="99" t="s">
        <v>1862</v>
      </c>
      <c r="F1267" s="98" t="s">
        <v>140</v>
      </c>
      <c r="G1267" s="98" t="s">
        <v>118</v>
      </c>
      <c r="H1267" s="151">
        <v>1E-3</v>
      </c>
      <c r="I1267" s="145">
        <v>13.9</v>
      </c>
      <c r="J1267" s="145">
        <v>0.01</v>
      </c>
    </row>
    <row r="1268" spans="1:10" ht="13.15" customHeight="1">
      <c r="D1268" s="117" t="s">
        <v>1859</v>
      </c>
      <c r="E1268" s="99" t="s">
        <v>1858</v>
      </c>
      <c r="F1268" s="98" t="s">
        <v>140</v>
      </c>
      <c r="G1268" s="98" t="s">
        <v>118</v>
      </c>
      <c r="H1268" s="151">
        <v>0.01</v>
      </c>
      <c r="I1268" s="145">
        <v>38.700000000000003</v>
      </c>
      <c r="J1268" s="145">
        <v>0.38</v>
      </c>
    </row>
    <row r="1269" spans="1:10" ht="13.15" customHeight="1">
      <c r="D1269" s="117" t="s">
        <v>1942</v>
      </c>
      <c r="E1269" s="99" t="s">
        <v>1941</v>
      </c>
      <c r="F1269" s="98" t="s">
        <v>140</v>
      </c>
      <c r="G1269" s="98" t="s">
        <v>118</v>
      </c>
      <c r="H1269" s="151">
        <v>1</v>
      </c>
      <c r="I1269" s="145">
        <v>2.19</v>
      </c>
      <c r="J1269" s="145">
        <v>2.19</v>
      </c>
    </row>
    <row r="1270" spans="1:10" ht="13.15" customHeight="1">
      <c r="D1270" s="117" t="s">
        <v>1940</v>
      </c>
      <c r="E1270" s="99" t="s">
        <v>1939</v>
      </c>
      <c r="F1270" s="98" t="s">
        <v>140</v>
      </c>
      <c r="G1270" s="98" t="s">
        <v>118</v>
      </c>
      <c r="H1270" s="151">
        <v>1</v>
      </c>
      <c r="I1270" s="145">
        <v>14.99</v>
      </c>
      <c r="J1270" s="145">
        <v>14.99</v>
      </c>
    </row>
    <row r="1271" spans="1:10" ht="13.15" customHeight="1">
      <c r="D1271" s="117" t="s">
        <v>1938</v>
      </c>
      <c r="E1271" s="99" t="s">
        <v>1937</v>
      </c>
      <c r="F1271" s="98" t="s">
        <v>140</v>
      </c>
      <c r="G1271" s="98" t="s">
        <v>118</v>
      </c>
      <c r="H1271" s="151">
        <v>1</v>
      </c>
      <c r="I1271" s="145">
        <v>16.899999999999999</v>
      </c>
      <c r="J1271" s="145">
        <v>16.899999999999999</v>
      </c>
    </row>
    <row r="1272" spans="1:10" ht="13.15" customHeight="1">
      <c r="A1272" s="93">
        <v>121</v>
      </c>
      <c r="B1272" s="93">
        <v>53031</v>
      </c>
      <c r="C1272" s="1">
        <f>J1272</f>
        <v>142.9</v>
      </c>
      <c r="D1272" s="97"/>
      <c r="E1272" s="96"/>
      <c r="F1272" s="96"/>
      <c r="G1272" s="95"/>
      <c r="H1272" s="149" t="s">
        <v>951</v>
      </c>
      <c r="I1272" s="144"/>
      <c r="J1272" s="140">
        <v>142.9</v>
      </c>
    </row>
    <row r="1273" spans="1:10" ht="17.649999999999999" customHeight="1">
      <c r="D1273" s="113" t="s">
        <v>1936</v>
      </c>
      <c r="E1273" s="112"/>
      <c r="F1273" s="112"/>
      <c r="G1273" s="112"/>
      <c r="H1273" s="148"/>
      <c r="I1273" s="143"/>
      <c r="J1273" s="144"/>
    </row>
    <row r="1274" spans="1:10" ht="13.15" customHeight="1">
      <c r="A1274" s="93">
        <v>122</v>
      </c>
      <c r="B1274" s="93" t="s">
        <v>329</v>
      </c>
      <c r="C1274" s="1">
        <f>J1274</f>
        <v>31.26</v>
      </c>
      <c r="D1274" s="113"/>
      <c r="E1274" s="94"/>
      <c r="H1274" s="149" t="s">
        <v>951</v>
      </c>
      <c r="J1274" s="140">
        <v>31.26</v>
      </c>
    </row>
    <row r="1275" spans="1:10" ht="17.649999999999999" customHeight="1">
      <c r="D1275" s="113" t="s">
        <v>1935</v>
      </c>
      <c r="E1275" s="112"/>
      <c r="F1275" s="112"/>
      <c r="G1275" s="112"/>
      <c r="H1275" s="148"/>
      <c r="I1275" s="143"/>
      <c r="J1275" s="144"/>
    </row>
    <row r="1276" spans="1:10" ht="13.15" customHeight="1">
      <c r="A1276" s="93">
        <v>123</v>
      </c>
      <c r="B1276" s="93" t="s">
        <v>331</v>
      </c>
      <c r="C1276" s="1">
        <f>J1276</f>
        <v>2</v>
      </c>
      <c r="D1276" s="113"/>
      <c r="E1276" s="94"/>
      <c r="H1276" s="149" t="s">
        <v>951</v>
      </c>
      <c r="J1276" s="140">
        <v>2</v>
      </c>
    </row>
    <row r="1277" spans="1:10" ht="17.649999999999999" customHeight="1">
      <c r="D1277" s="113" t="s">
        <v>1934</v>
      </c>
      <c r="E1277" s="112"/>
      <c r="F1277" s="112"/>
      <c r="G1277" s="112"/>
      <c r="H1277" s="148"/>
      <c r="I1277" s="143"/>
      <c r="J1277" s="144"/>
    </row>
    <row r="1278" spans="1:10" ht="13.15" customHeight="1">
      <c r="D1278" s="105" t="s">
        <v>991</v>
      </c>
      <c r="E1278" s="104"/>
      <c r="F1278" s="103" t="s">
        <v>112</v>
      </c>
      <c r="G1278" s="103" t="s">
        <v>113</v>
      </c>
      <c r="H1278" s="150" t="s">
        <v>959</v>
      </c>
      <c r="I1278" s="142" t="s">
        <v>958</v>
      </c>
      <c r="J1278" s="141" t="s">
        <v>8</v>
      </c>
    </row>
    <row r="1279" spans="1:10" ht="19.149999999999999" customHeight="1">
      <c r="D1279" s="111">
        <v>88248</v>
      </c>
      <c r="E1279" s="107" t="s">
        <v>1102</v>
      </c>
      <c r="F1279" s="98" t="s">
        <v>121</v>
      </c>
      <c r="G1279" s="98" t="s">
        <v>147</v>
      </c>
      <c r="H1279" s="151">
        <v>0.74641615140480966</v>
      </c>
      <c r="I1279" s="145">
        <v>13.51</v>
      </c>
      <c r="J1279" s="145">
        <v>10.08</v>
      </c>
    </row>
    <row r="1280" spans="1:10" ht="19.149999999999999" customHeight="1">
      <c r="D1280" s="111">
        <v>88267</v>
      </c>
      <c r="E1280" s="107" t="s">
        <v>1374</v>
      </c>
      <c r="F1280" s="98" t="s">
        <v>121</v>
      </c>
      <c r="G1280" s="98" t="s">
        <v>147</v>
      </c>
      <c r="H1280" s="151">
        <v>1.4450000000000001</v>
      </c>
      <c r="I1280" s="145">
        <v>17.309999999999999</v>
      </c>
      <c r="J1280" s="145">
        <v>25.01</v>
      </c>
    </row>
    <row r="1281" spans="1:10" ht="13.15" customHeight="1">
      <c r="D1281" s="105" t="s">
        <v>965</v>
      </c>
      <c r="E1281" s="104"/>
      <c r="F1281" s="103" t="s">
        <v>112</v>
      </c>
      <c r="G1281" s="103" t="s">
        <v>113</v>
      </c>
      <c r="H1281" s="150" t="s">
        <v>959</v>
      </c>
      <c r="I1281" s="142" t="s">
        <v>958</v>
      </c>
      <c r="J1281" s="141" t="s">
        <v>8</v>
      </c>
    </row>
    <row r="1282" spans="1:10" ht="13.15" customHeight="1">
      <c r="D1282" s="110" t="s">
        <v>1870</v>
      </c>
      <c r="E1282" s="99" t="s">
        <v>1869</v>
      </c>
      <c r="F1282" s="98" t="s">
        <v>140</v>
      </c>
      <c r="G1282" s="98" t="s">
        <v>118</v>
      </c>
      <c r="H1282" s="151">
        <v>1.2E-2</v>
      </c>
      <c r="I1282" s="145">
        <v>27.9</v>
      </c>
      <c r="J1282" s="145">
        <v>0.33</v>
      </c>
    </row>
    <row r="1283" spans="1:10" ht="13.15" customHeight="1">
      <c r="D1283" s="110" t="s">
        <v>1863</v>
      </c>
      <c r="E1283" s="99" t="s">
        <v>1862</v>
      </c>
      <c r="F1283" s="98" t="s">
        <v>140</v>
      </c>
      <c r="G1283" s="98" t="s">
        <v>118</v>
      </c>
      <c r="H1283" s="151">
        <v>0.22700000000000001</v>
      </c>
      <c r="I1283" s="145">
        <v>13.9</v>
      </c>
      <c r="J1283" s="145">
        <v>3.15</v>
      </c>
    </row>
    <row r="1284" spans="1:10" ht="13.15" customHeight="1">
      <c r="D1284" s="110" t="s">
        <v>1933</v>
      </c>
      <c r="E1284" s="99" t="s">
        <v>1932</v>
      </c>
      <c r="F1284" s="98" t="s">
        <v>140</v>
      </c>
      <c r="G1284" s="98" t="s">
        <v>118</v>
      </c>
      <c r="H1284" s="151">
        <v>1</v>
      </c>
      <c r="I1284" s="145">
        <v>2</v>
      </c>
      <c r="J1284" s="145">
        <v>2</v>
      </c>
    </row>
    <row r="1285" spans="1:10" ht="13.15" customHeight="1">
      <c r="A1285" s="93">
        <v>124</v>
      </c>
      <c r="B1285" s="93">
        <v>53033</v>
      </c>
      <c r="C1285" s="1">
        <f>J1285</f>
        <v>40.57</v>
      </c>
      <c r="D1285" s="97"/>
      <c r="E1285" s="96"/>
      <c r="F1285" s="96"/>
      <c r="G1285" s="95"/>
      <c r="H1285" s="149" t="s">
        <v>951</v>
      </c>
      <c r="I1285" s="144"/>
      <c r="J1285" s="140">
        <v>40.57</v>
      </c>
    </row>
    <row r="1286" spans="1:10" ht="17.649999999999999" customHeight="1">
      <c r="D1286" s="113" t="s">
        <v>1931</v>
      </c>
      <c r="E1286" s="112"/>
      <c r="F1286" s="112"/>
      <c r="G1286" s="112"/>
      <c r="H1286" s="148"/>
      <c r="I1286" s="143"/>
      <c r="J1286" s="144"/>
    </row>
    <row r="1287" spans="1:10" ht="13.15" customHeight="1">
      <c r="A1287" s="93">
        <v>125</v>
      </c>
      <c r="B1287" s="93">
        <v>11739</v>
      </c>
      <c r="C1287" s="1">
        <f>J1287</f>
        <v>4.84</v>
      </c>
      <c r="D1287" s="113"/>
      <c r="E1287" s="94"/>
      <c r="H1287" s="149" t="s">
        <v>951</v>
      </c>
      <c r="J1287" s="140">
        <v>4.84</v>
      </c>
    </row>
    <row r="1288" spans="1:10" ht="17.649999999999999" customHeight="1">
      <c r="D1288" s="113" t="s">
        <v>1930</v>
      </c>
      <c r="E1288" s="112"/>
      <c r="F1288" s="112"/>
      <c r="G1288" s="112"/>
      <c r="H1288" s="148"/>
      <c r="I1288" s="143"/>
      <c r="J1288" s="144"/>
    </row>
    <row r="1289" spans="1:10" ht="13.15" customHeight="1">
      <c r="D1289" s="105" t="s">
        <v>965</v>
      </c>
      <c r="E1289" s="104"/>
      <c r="F1289" s="103" t="s">
        <v>112</v>
      </c>
      <c r="G1289" s="103" t="s">
        <v>113</v>
      </c>
      <c r="H1289" s="150" t="s">
        <v>959</v>
      </c>
      <c r="I1289" s="142" t="s">
        <v>958</v>
      </c>
      <c r="J1289" s="141" t="s">
        <v>8</v>
      </c>
    </row>
    <row r="1290" spans="1:10" ht="19.149999999999999" customHeight="1">
      <c r="D1290" s="106">
        <v>41629</v>
      </c>
      <c r="E1290" s="107" t="s">
        <v>1929</v>
      </c>
      <c r="F1290" s="98" t="s">
        <v>121</v>
      </c>
      <c r="G1290" s="98" t="s">
        <v>118</v>
      </c>
      <c r="H1290" s="151">
        <v>1</v>
      </c>
      <c r="I1290" s="145">
        <v>290.25389158839795</v>
      </c>
      <c r="J1290" s="145">
        <v>290.25</v>
      </c>
    </row>
    <row r="1291" spans="1:10" ht="13.15" customHeight="1">
      <c r="D1291" s="105" t="s">
        <v>960</v>
      </c>
      <c r="E1291" s="104"/>
      <c r="F1291" s="103" t="s">
        <v>112</v>
      </c>
      <c r="G1291" s="103" t="s">
        <v>113</v>
      </c>
      <c r="H1291" s="150" t="s">
        <v>959</v>
      </c>
      <c r="I1291" s="142" t="s">
        <v>958</v>
      </c>
      <c r="J1291" s="141" t="s">
        <v>8</v>
      </c>
    </row>
    <row r="1292" spans="1:10" ht="39.4" customHeight="1">
      <c r="D1292" s="100">
        <v>5678</v>
      </c>
      <c r="E1292" s="99" t="s">
        <v>1923</v>
      </c>
      <c r="F1292" s="98" t="s">
        <v>121</v>
      </c>
      <c r="G1292" s="98" t="s">
        <v>954</v>
      </c>
      <c r="H1292" s="151">
        <v>4.36E-2</v>
      </c>
      <c r="I1292" s="145">
        <v>107.45</v>
      </c>
      <c r="J1292" s="145">
        <v>4.68</v>
      </c>
    </row>
    <row r="1293" spans="1:10" ht="39.4" customHeight="1">
      <c r="D1293" s="100">
        <v>5679</v>
      </c>
      <c r="E1293" s="99" t="s">
        <v>1922</v>
      </c>
      <c r="F1293" s="98" t="s">
        <v>121</v>
      </c>
      <c r="G1293" s="98" t="s">
        <v>952</v>
      </c>
      <c r="H1293" s="151">
        <v>0.14649999999999999</v>
      </c>
      <c r="I1293" s="145">
        <v>42.82</v>
      </c>
      <c r="J1293" s="145">
        <v>6.27</v>
      </c>
    </row>
    <row r="1294" spans="1:10" ht="13.15" customHeight="1">
      <c r="D1294" s="100">
        <v>88309</v>
      </c>
      <c r="E1294" s="99" t="s">
        <v>1080</v>
      </c>
      <c r="F1294" s="98" t="s">
        <v>121</v>
      </c>
      <c r="G1294" s="98" t="s">
        <v>147</v>
      </c>
      <c r="H1294" s="151">
        <v>0.105</v>
      </c>
      <c r="I1294" s="145">
        <v>17.79</v>
      </c>
      <c r="J1294" s="145">
        <v>1.86</v>
      </c>
    </row>
    <row r="1295" spans="1:10" ht="13.15" customHeight="1">
      <c r="D1295" s="100">
        <v>88316</v>
      </c>
      <c r="E1295" s="99" t="s">
        <v>970</v>
      </c>
      <c r="F1295" s="98" t="s">
        <v>121</v>
      </c>
      <c r="G1295" s="98" t="s">
        <v>147</v>
      </c>
      <c r="H1295" s="151">
        <v>0.105</v>
      </c>
      <c r="I1295" s="145">
        <v>13.88</v>
      </c>
      <c r="J1295" s="145">
        <v>1.45</v>
      </c>
    </row>
    <row r="1296" spans="1:10" ht="24.75" customHeight="1">
      <c r="D1296" s="100">
        <v>101622</v>
      </c>
      <c r="E1296" s="99" t="s">
        <v>1928</v>
      </c>
      <c r="F1296" s="98" t="s">
        <v>121</v>
      </c>
      <c r="G1296" s="98" t="s">
        <v>155</v>
      </c>
      <c r="H1296" s="151">
        <v>4.0500000000000001E-2</v>
      </c>
      <c r="I1296" s="145">
        <v>128.55000000000001</v>
      </c>
      <c r="J1296" s="145">
        <v>5.2</v>
      </c>
    </row>
    <row r="1297" spans="1:10" ht="13.15" customHeight="1">
      <c r="A1297" s="93">
        <v>126</v>
      </c>
      <c r="B1297" s="93">
        <v>97897</v>
      </c>
      <c r="C1297" s="1">
        <f>J1297</f>
        <v>309.70999999999998</v>
      </c>
      <c r="D1297" s="97"/>
      <c r="E1297" s="96"/>
      <c r="F1297" s="96"/>
      <c r="G1297" s="95"/>
      <c r="H1297" s="149" t="s">
        <v>951</v>
      </c>
      <c r="I1297" s="144"/>
      <c r="J1297" s="140">
        <v>309.70999999999998</v>
      </c>
    </row>
    <row r="1298" spans="1:10" ht="17.649999999999999" customHeight="1">
      <c r="D1298" s="113" t="s">
        <v>1927</v>
      </c>
      <c r="E1298" s="112"/>
      <c r="F1298" s="112"/>
      <c r="G1298" s="112"/>
      <c r="H1298" s="148"/>
      <c r="I1298" s="143"/>
      <c r="J1298" s="144"/>
    </row>
    <row r="1299" spans="1:10" ht="13.15" customHeight="1">
      <c r="D1299" s="105" t="s">
        <v>965</v>
      </c>
      <c r="E1299" s="104"/>
      <c r="F1299" s="103" t="s">
        <v>112</v>
      </c>
      <c r="G1299" s="103" t="s">
        <v>113</v>
      </c>
      <c r="H1299" s="150" t="s">
        <v>959</v>
      </c>
      <c r="I1299" s="142" t="s">
        <v>958</v>
      </c>
      <c r="J1299" s="141" t="s">
        <v>8</v>
      </c>
    </row>
    <row r="1300" spans="1:10" ht="13.15" customHeight="1">
      <c r="D1300" s="106">
        <v>7258</v>
      </c>
      <c r="E1300" s="99" t="s">
        <v>1926</v>
      </c>
      <c r="F1300" s="98" t="s">
        <v>121</v>
      </c>
      <c r="G1300" s="98" t="s">
        <v>118</v>
      </c>
      <c r="H1300" s="151">
        <v>11.780200000000001</v>
      </c>
      <c r="I1300" s="145">
        <v>0.64</v>
      </c>
      <c r="J1300" s="145">
        <v>7.53</v>
      </c>
    </row>
    <row r="1301" spans="1:10" ht="19.149999999999999" customHeight="1">
      <c r="D1301" s="106">
        <v>43423</v>
      </c>
      <c r="E1301" s="107" t="s">
        <v>1925</v>
      </c>
      <c r="F1301" s="98" t="s">
        <v>121</v>
      </c>
      <c r="G1301" s="98" t="s">
        <v>118</v>
      </c>
      <c r="H1301" s="151">
        <v>1</v>
      </c>
      <c r="I1301" s="145">
        <v>59.6</v>
      </c>
      <c r="J1301" s="145">
        <v>59.6</v>
      </c>
    </row>
    <row r="1302" spans="1:10" ht="24.75" customHeight="1">
      <c r="D1302" s="106">
        <v>43441</v>
      </c>
      <c r="E1302" s="99" t="s">
        <v>1924</v>
      </c>
      <c r="F1302" s="98" t="s">
        <v>121</v>
      </c>
      <c r="G1302" s="98" t="s">
        <v>118</v>
      </c>
      <c r="H1302" s="151">
        <v>1</v>
      </c>
      <c r="I1302" s="145">
        <v>110.51140457808567</v>
      </c>
      <c r="J1302" s="145">
        <v>110.51</v>
      </c>
    </row>
    <row r="1303" spans="1:10" ht="13.15" customHeight="1">
      <c r="D1303" s="105" t="s">
        <v>960</v>
      </c>
      <c r="E1303" s="104"/>
      <c r="F1303" s="103" t="s">
        <v>112</v>
      </c>
      <c r="G1303" s="103" t="s">
        <v>113</v>
      </c>
      <c r="H1303" s="150" t="s">
        <v>959</v>
      </c>
      <c r="I1303" s="142" t="s">
        <v>958</v>
      </c>
      <c r="J1303" s="141" t="s">
        <v>8</v>
      </c>
    </row>
    <row r="1304" spans="1:10" ht="39.4" customHeight="1">
      <c r="D1304" s="100">
        <v>5678</v>
      </c>
      <c r="E1304" s="99" t="s">
        <v>1923</v>
      </c>
      <c r="F1304" s="98" t="s">
        <v>121</v>
      </c>
      <c r="G1304" s="98" t="s">
        <v>954</v>
      </c>
      <c r="H1304" s="151">
        <v>7.3899999999999993E-2</v>
      </c>
      <c r="I1304" s="145">
        <v>107.45</v>
      </c>
      <c r="J1304" s="145">
        <v>7.94</v>
      </c>
    </row>
    <row r="1305" spans="1:10" ht="39.4" customHeight="1">
      <c r="D1305" s="100">
        <v>5679</v>
      </c>
      <c r="E1305" s="99" t="s">
        <v>1922</v>
      </c>
      <c r="F1305" s="98" t="s">
        <v>121</v>
      </c>
      <c r="G1305" s="98" t="s">
        <v>952</v>
      </c>
      <c r="H1305" s="151">
        <v>0.15049999999999999</v>
      </c>
      <c r="I1305" s="145">
        <v>42.82</v>
      </c>
      <c r="J1305" s="145">
        <v>6.44</v>
      </c>
    </row>
    <row r="1306" spans="1:10" ht="13.15" customHeight="1">
      <c r="D1306" s="100">
        <v>88309</v>
      </c>
      <c r="E1306" s="99" t="s">
        <v>1080</v>
      </c>
      <c r="F1306" s="98" t="s">
        <v>121</v>
      </c>
      <c r="G1306" s="98" t="s">
        <v>147</v>
      </c>
      <c r="H1306" s="151">
        <v>0.52449999999999997</v>
      </c>
      <c r="I1306" s="145">
        <v>17.79</v>
      </c>
      <c r="J1306" s="145">
        <v>9.33</v>
      </c>
    </row>
    <row r="1307" spans="1:10" ht="13.15" customHeight="1">
      <c r="D1307" s="100">
        <v>88316</v>
      </c>
      <c r="E1307" s="99" t="s">
        <v>970</v>
      </c>
      <c r="F1307" s="98" t="s">
        <v>121</v>
      </c>
      <c r="G1307" s="98" t="s">
        <v>147</v>
      </c>
      <c r="H1307" s="151">
        <v>0.41210000000000002</v>
      </c>
      <c r="I1307" s="145">
        <v>13.88</v>
      </c>
      <c r="J1307" s="145">
        <v>5.71</v>
      </c>
    </row>
    <row r="1308" spans="1:10" ht="24.75" customHeight="1">
      <c r="D1308" s="100">
        <v>97738</v>
      </c>
      <c r="E1308" s="107" t="s">
        <v>1921</v>
      </c>
      <c r="F1308" s="98" t="s">
        <v>121</v>
      </c>
      <c r="G1308" s="98" t="s">
        <v>155</v>
      </c>
      <c r="H1308" s="151">
        <v>2.2100000000000002E-2</v>
      </c>
      <c r="I1308" s="145">
        <v>3449.38</v>
      </c>
      <c r="J1308" s="145">
        <v>76.23</v>
      </c>
    </row>
    <row r="1309" spans="1:10" ht="24.75" customHeight="1">
      <c r="D1309" s="100">
        <v>100475</v>
      </c>
      <c r="E1309" s="107" t="s">
        <v>1920</v>
      </c>
      <c r="F1309" s="98" t="s">
        <v>121</v>
      </c>
      <c r="G1309" s="98" t="s">
        <v>155</v>
      </c>
      <c r="H1309" s="151">
        <v>2.9000000000000001E-2</v>
      </c>
      <c r="I1309" s="145">
        <v>628.64</v>
      </c>
      <c r="J1309" s="145">
        <v>18.23</v>
      </c>
    </row>
    <row r="1310" spans="1:10" ht="24.75" customHeight="1">
      <c r="D1310" s="100">
        <v>101625</v>
      </c>
      <c r="E1310" s="107" t="s">
        <v>1919</v>
      </c>
      <c r="F1310" s="98" t="s">
        <v>121</v>
      </c>
      <c r="G1310" s="98" t="s">
        <v>155</v>
      </c>
      <c r="H1310" s="151">
        <v>0.2535</v>
      </c>
      <c r="I1310" s="145">
        <v>101.31</v>
      </c>
      <c r="J1310" s="145">
        <v>25.68</v>
      </c>
    </row>
    <row r="1311" spans="1:10" ht="13.15" customHeight="1">
      <c r="A1311" s="93">
        <v>127</v>
      </c>
      <c r="B1311" s="93">
        <v>97974</v>
      </c>
      <c r="C1311" s="1">
        <f>J1311</f>
        <v>327.20000000000005</v>
      </c>
      <c r="D1311" s="97"/>
      <c r="E1311" s="96"/>
      <c r="F1311" s="96"/>
      <c r="G1311" s="95"/>
      <c r="H1311" s="149" t="s">
        <v>951</v>
      </c>
      <c r="I1311" s="144"/>
      <c r="J1311" s="140">
        <v>327.20000000000005</v>
      </c>
    </row>
    <row r="1312" spans="1:10" ht="17.649999999999999" customHeight="1">
      <c r="D1312" s="113" t="s">
        <v>1918</v>
      </c>
      <c r="E1312" s="112"/>
      <c r="F1312" s="112"/>
      <c r="G1312" s="112"/>
      <c r="H1312" s="148"/>
      <c r="I1312" s="143"/>
      <c r="J1312" s="144"/>
    </row>
    <row r="1313" spans="1:10" ht="13.15" customHeight="1">
      <c r="D1313" s="105" t="s">
        <v>960</v>
      </c>
      <c r="E1313" s="104"/>
      <c r="F1313" s="103" t="s">
        <v>112</v>
      </c>
      <c r="G1313" s="103" t="s">
        <v>113</v>
      </c>
      <c r="H1313" s="150" t="s">
        <v>959</v>
      </c>
      <c r="I1313" s="142" t="s">
        <v>958</v>
      </c>
      <c r="J1313" s="141" t="s">
        <v>8</v>
      </c>
    </row>
    <row r="1314" spans="1:10" ht="13.15" customHeight="1">
      <c r="D1314" s="110" t="s">
        <v>1916</v>
      </c>
      <c r="E1314" s="99" t="s">
        <v>1915</v>
      </c>
      <c r="F1314" s="98" t="s">
        <v>136</v>
      </c>
      <c r="G1314" s="98" t="s">
        <v>137</v>
      </c>
      <c r="H1314" s="151">
        <v>0.51</v>
      </c>
      <c r="I1314" s="145">
        <v>103.46</v>
      </c>
      <c r="J1314" s="145">
        <v>52.76</v>
      </c>
    </row>
    <row r="1315" spans="1:10" ht="17.649999999999999" customHeight="1">
      <c r="D1315" s="110" t="s">
        <v>1339</v>
      </c>
      <c r="E1315" s="99" t="s">
        <v>1338</v>
      </c>
      <c r="F1315" s="98" t="s">
        <v>136</v>
      </c>
      <c r="G1315" s="98" t="s">
        <v>160</v>
      </c>
      <c r="H1315" s="151">
        <v>0.128</v>
      </c>
      <c r="I1315" s="145">
        <v>478.53</v>
      </c>
      <c r="J1315" s="145">
        <v>61.25</v>
      </c>
    </row>
    <row r="1316" spans="1:10" ht="24.75" customHeight="1">
      <c r="D1316" s="110" t="s">
        <v>1337</v>
      </c>
      <c r="E1316" s="99" t="s">
        <v>1336</v>
      </c>
      <c r="F1316" s="98" t="s">
        <v>136</v>
      </c>
      <c r="G1316" s="98" t="s">
        <v>547</v>
      </c>
      <c r="H1316" s="151">
        <v>2.5299999999999998</v>
      </c>
      <c r="I1316" s="145">
        <v>14.81</v>
      </c>
      <c r="J1316" s="145">
        <v>37.46</v>
      </c>
    </row>
    <row r="1317" spans="1:10" ht="24.75" customHeight="1">
      <c r="D1317" s="110" t="s">
        <v>1335</v>
      </c>
      <c r="E1317" s="99" t="s">
        <v>1334</v>
      </c>
      <c r="F1317" s="98" t="s">
        <v>136</v>
      </c>
      <c r="G1317" s="98" t="s">
        <v>137</v>
      </c>
      <c r="H1317" s="151">
        <v>2.9</v>
      </c>
      <c r="I1317" s="145">
        <v>67.72723657763693</v>
      </c>
      <c r="J1317" s="145">
        <v>196.4</v>
      </c>
    </row>
    <row r="1318" spans="1:10" ht="19.149999999999999" customHeight="1">
      <c r="D1318" s="110" t="s">
        <v>1333</v>
      </c>
      <c r="E1318" s="107" t="s">
        <v>1332</v>
      </c>
      <c r="F1318" s="98" t="s">
        <v>136</v>
      </c>
      <c r="G1318" s="98" t="s">
        <v>160</v>
      </c>
      <c r="H1318" s="151">
        <v>0.83</v>
      </c>
      <c r="I1318" s="145">
        <v>40.590000000000003</v>
      </c>
      <c r="J1318" s="145">
        <v>33.68</v>
      </c>
    </row>
    <row r="1319" spans="1:10" ht="19.149999999999999" customHeight="1">
      <c r="D1319" s="110" t="s">
        <v>1331</v>
      </c>
      <c r="E1319" s="107" t="s">
        <v>1330</v>
      </c>
      <c r="F1319" s="98" t="s">
        <v>136</v>
      </c>
      <c r="G1319" s="98" t="s">
        <v>137</v>
      </c>
      <c r="H1319" s="151">
        <v>2.69</v>
      </c>
      <c r="I1319" s="145">
        <v>5.36</v>
      </c>
      <c r="J1319" s="145">
        <v>14.41</v>
      </c>
    </row>
    <row r="1320" spans="1:10" ht="19.149999999999999" customHeight="1">
      <c r="D1320" s="110" t="s">
        <v>1329</v>
      </c>
      <c r="E1320" s="107" t="s">
        <v>1328</v>
      </c>
      <c r="F1320" s="98" t="s">
        <v>136</v>
      </c>
      <c r="G1320" s="98" t="s">
        <v>137</v>
      </c>
      <c r="H1320" s="151">
        <v>2.69</v>
      </c>
      <c r="I1320" s="145">
        <v>27.6</v>
      </c>
      <c r="J1320" s="145">
        <v>74.239999999999995</v>
      </c>
    </row>
    <row r="1321" spans="1:10" ht="13.15" customHeight="1">
      <c r="A1321" s="93">
        <v>128</v>
      </c>
      <c r="B1321" s="93" t="s">
        <v>335</v>
      </c>
      <c r="C1321" s="1">
        <f>J1321</f>
        <v>470.20000000000005</v>
      </c>
      <c r="D1321" s="97"/>
      <c r="E1321" s="96"/>
      <c r="F1321" s="96"/>
      <c r="G1321" s="95"/>
      <c r="H1321" s="149" t="s">
        <v>951</v>
      </c>
      <c r="I1321" s="144"/>
      <c r="J1321" s="140">
        <v>470.20000000000005</v>
      </c>
    </row>
    <row r="1322" spans="1:10" ht="17.649999999999999" customHeight="1">
      <c r="D1322" s="113" t="s">
        <v>1917</v>
      </c>
      <c r="E1322" s="112"/>
      <c r="F1322" s="112"/>
      <c r="G1322" s="112"/>
      <c r="H1322" s="148"/>
      <c r="I1322" s="143"/>
      <c r="J1322" s="144"/>
    </row>
    <row r="1323" spans="1:10" ht="13.15" customHeight="1">
      <c r="D1323" s="105" t="s">
        <v>960</v>
      </c>
      <c r="E1323" s="104"/>
      <c r="F1323" s="103" t="s">
        <v>112</v>
      </c>
      <c r="G1323" s="103" t="s">
        <v>113</v>
      </c>
      <c r="H1323" s="150" t="s">
        <v>959</v>
      </c>
      <c r="I1323" s="142" t="s">
        <v>958</v>
      </c>
      <c r="J1323" s="141" t="s">
        <v>8</v>
      </c>
    </row>
    <row r="1324" spans="1:10" ht="24.75" customHeight="1">
      <c r="D1324" s="110" t="s">
        <v>1335</v>
      </c>
      <c r="E1324" s="99" t="s">
        <v>1334</v>
      </c>
      <c r="F1324" s="98" t="s">
        <v>136</v>
      </c>
      <c r="G1324" s="98" t="s">
        <v>137</v>
      </c>
      <c r="H1324" s="151">
        <v>3.0890041371935895</v>
      </c>
      <c r="I1324" s="145">
        <v>67.72723657763693</v>
      </c>
      <c r="J1324" s="145">
        <v>209.2</v>
      </c>
    </row>
    <row r="1325" spans="1:10" ht="24.75" customHeight="1">
      <c r="D1325" s="110" t="s">
        <v>1337</v>
      </c>
      <c r="E1325" s="99" t="s">
        <v>1336</v>
      </c>
      <c r="F1325" s="98" t="s">
        <v>136</v>
      </c>
      <c r="G1325" s="98" t="s">
        <v>547</v>
      </c>
      <c r="H1325" s="151">
        <v>2.4116959100000002</v>
      </c>
      <c r="I1325" s="145">
        <v>14.81</v>
      </c>
      <c r="J1325" s="145">
        <v>35.71</v>
      </c>
    </row>
    <row r="1326" spans="1:10" ht="19.149999999999999" customHeight="1">
      <c r="D1326" s="110" t="s">
        <v>1331</v>
      </c>
      <c r="E1326" s="107" t="s">
        <v>1330</v>
      </c>
      <c r="F1326" s="98" t="s">
        <v>136</v>
      </c>
      <c r="G1326" s="98" t="s">
        <v>137</v>
      </c>
      <c r="H1326" s="151">
        <v>2.5642142300000001</v>
      </c>
      <c r="I1326" s="145">
        <v>5.36</v>
      </c>
      <c r="J1326" s="145">
        <v>13.74</v>
      </c>
    </row>
    <row r="1327" spans="1:10" ht="17.649999999999999" customHeight="1">
      <c r="D1327" s="110" t="s">
        <v>1339</v>
      </c>
      <c r="E1327" s="99" t="s">
        <v>1338</v>
      </c>
      <c r="F1327" s="98" t="s">
        <v>136</v>
      </c>
      <c r="G1327" s="98" t="s">
        <v>160</v>
      </c>
      <c r="H1327" s="151">
        <v>0.12201465</v>
      </c>
      <c r="I1327" s="145">
        <v>478.53</v>
      </c>
      <c r="J1327" s="145">
        <v>58.38</v>
      </c>
    </row>
    <row r="1328" spans="1:10" ht="19.149999999999999" customHeight="1">
      <c r="D1328" s="110" t="s">
        <v>1333</v>
      </c>
      <c r="E1328" s="107" t="s">
        <v>1332</v>
      </c>
      <c r="F1328" s="98" t="s">
        <v>136</v>
      </c>
      <c r="G1328" s="98" t="s">
        <v>160</v>
      </c>
      <c r="H1328" s="151">
        <v>0.79118878000000004</v>
      </c>
      <c r="I1328" s="145">
        <v>40.590000000000003</v>
      </c>
      <c r="J1328" s="145">
        <v>32.11</v>
      </c>
    </row>
    <row r="1329" spans="1:10" ht="13.15" customHeight="1">
      <c r="D1329" s="110" t="s">
        <v>1916</v>
      </c>
      <c r="E1329" s="99" t="s">
        <v>1915</v>
      </c>
      <c r="F1329" s="98" t="s">
        <v>136</v>
      </c>
      <c r="G1329" s="98" t="s">
        <v>137</v>
      </c>
      <c r="H1329" s="151">
        <v>0.48615214000000001</v>
      </c>
      <c r="I1329" s="145">
        <v>103.46</v>
      </c>
      <c r="J1329" s="145">
        <v>50.29</v>
      </c>
    </row>
    <row r="1330" spans="1:10" ht="19.149999999999999" customHeight="1">
      <c r="D1330" s="110" t="s">
        <v>1329</v>
      </c>
      <c r="E1330" s="107" t="s">
        <v>1328</v>
      </c>
      <c r="F1330" s="98" t="s">
        <v>136</v>
      </c>
      <c r="G1330" s="98" t="s">
        <v>137</v>
      </c>
      <c r="H1330" s="151">
        <v>2.5642142300000001</v>
      </c>
      <c r="I1330" s="145">
        <v>27.6</v>
      </c>
      <c r="J1330" s="145">
        <v>70.77</v>
      </c>
    </row>
    <row r="1331" spans="1:10" ht="13.15" customHeight="1">
      <c r="A1331" s="93">
        <v>129</v>
      </c>
      <c r="B1331" s="93" t="s">
        <v>335</v>
      </c>
      <c r="C1331" s="1">
        <f>J1331</f>
        <v>470.2</v>
      </c>
      <c r="D1331" s="97"/>
      <c r="E1331" s="96"/>
      <c r="F1331" s="96"/>
      <c r="G1331" s="95"/>
      <c r="H1331" s="149" t="s">
        <v>951</v>
      </c>
      <c r="I1331" s="144"/>
      <c r="J1331" s="140">
        <v>470.2</v>
      </c>
    </row>
    <row r="1332" spans="1:10" ht="17.649999999999999" customHeight="1">
      <c r="D1332" s="113" t="s">
        <v>1914</v>
      </c>
      <c r="E1332" s="112"/>
      <c r="F1332" s="112"/>
      <c r="G1332" s="112"/>
      <c r="H1332" s="148"/>
      <c r="I1332" s="143"/>
      <c r="J1332" s="144"/>
    </row>
    <row r="1333" spans="1:10" ht="13.15" customHeight="1">
      <c r="A1333" s="93">
        <v>130</v>
      </c>
      <c r="B1333" s="93" t="s">
        <v>338</v>
      </c>
      <c r="C1333" s="1">
        <f>J1333</f>
        <v>9.7799999999999994</v>
      </c>
      <c r="D1333" s="113"/>
      <c r="E1333" s="94"/>
      <c r="H1333" s="149" t="s">
        <v>951</v>
      </c>
      <c r="J1333" s="140">
        <v>9.7799999999999994</v>
      </c>
    </row>
    <row r="1334" spans="1:10" ht="17.649999999999999" customHeight="1">
      <c r="D1334" s="113" t="s">
        <v>1913</v>
      </c>
      <c r="E1334" s="112"/>
      <c r="F1334" s="112"/>
      <c r="G1334" s="112"/>
      <c r="H1334" s="148"/>
      <c r="I1334" s="143"/>
      <c r="J1334" s="144"/>
    </row>
    <row r="1335" spans="1:10" ht="13.15" customHeight="1">
      <c r="A1335" s="93">
        <v>131</v>
      </c>
      <c r="B1335" s="93" t="s">
        <v>340</v>
      </c>
      <c r="C1335" s="1">
        <f>J1335</f>
        <v>88.76</v>
      </c>
      <c r="D1335" s="113"/>
      <c r="E1335" s="94"/>
      <c r="H1335" s="149" t="s">
        <v>951</v>
      </c>
      <c r="J1335" s="140">
        <v>88.76</v>
      </c>
    </row>
    <row r="1336" spans="1:10" ht="17.649999999999999" customHeight="1">
      <c r="D1336" s="113" t="s">
        <v>1912</v>
      </c>
      <c r="E1336" s="112"/>
      <c r="F1336" s="112"/>
      <c r="G1336" s="112"/>
      <c r="H1336" s="148"/>
      <c r="I1336" s="143"/>
      <c r="J1336" s="144"/>
    </row>
    <row r="1337" spans="1:10" ht="13.15" customHeight="1">
      <c r="D1337" s="105" t="s">
        <v>991</v>
      </c>
      <c r="E1337" s="104"/>
      <c r="F1337" s="103" t="s">
        <v>112</v>
      </c>
      <c r="G1337" s="103" t="s">
        <v>113</v>
      </c>
      <c r="H1337" s="150" t="s">
        <v>959</v>
      </c>
      <c r="I1337" s="142" t="s">
        <v>958</v>
      </c>
      <c r="J1337" s="141" t="s">
        <v>8</v>
      </c>
    </row>
    <row r="1338" spans="1:10" ht="13.15" customHeight="1">
      <c r="D1338" s="114" t="s">
        <v>1698</v>
      </c>
      <c r="E1338" s="99" t="s">
        <v>1697</v>
      </c>
      <c r="F1338" s="98" t="s">
        <v>136</v>
      </c>
      <c r="G1338" s="98" t="s">
        <v>993</v>
      </c>
      <c r="H1338" s="151">
        <v>0.11796842105263151</v>
      </c>
      <c r="I1338" s="145">
        <v>13.99</v>
      </c>
      <c r="J1338" s="145">
        <v>1.65</v>
      </c>
    </row>
    <row r="1339" spans="1:10" ht="13.15" customHeight="1">
      <c r="D1339" s="114" t="s">
        <v>1003</v>
      </c>
      <c r="E1339" s="99" t="s">
        <v>1002</v>
      </c>
      <c r="F1339" s="98" t="s">
        <v>136</v>
      </c>
      <c r="G1339" s="98" t="s">
        <v>993</v>
      </c>
      <c r="H1339" s="151">
        <v>0.14000000000000001</v>
      </c>
      <c r="I1339" s="145">
        <v>10.55</v>
      </c>
      <c r="J1339" s="145">
        <v>1.47</v>
      </c>
    </row>
    <row r="1340" spans="1:10" ht="13.15" customHeight="1">
      <c r="D1340" s="105" t="s">
        <v>965</v>
      </c>
      <c r="E1340" s="104"/>
      <c r="F1340" s="103" t="s">
        <v>112</v>
      </c>
      <c r="G1340" s="103" t="s">
        <v>113</v>
      </c>
      <c r="H1340" s="150" t="s">
        <v>959</v>
      </c>
      <c r="I1340" s="142" t="s">
        <v>958</v>
      </c>
      <c r="J1340" s="141" t="s">
        <v>8</v>
      </c>
    </row>
    <row r="1341" spans="1:10" ht="13.15" customHeight="1">
      <c r="D1341" s="114" t="s">
        <v>1911</v>
      </c>
      <c r="E1341" s="99" t="s">
        <v>1910</v>
      </c>
      <c r="F1341" s="98" t="s">
        <v>136</v>
      </c>
      <c r="G1341" s="98" t="s">
        <v>547</v>
      </c>
      <c r="H1341" s="151">
        <v>5.0000000000000001E-3</v>
      </c>
      <c r="I1341" s="145">
        <v>79.709999999999994</v>
      </c>
      <c r="J1341" s="145">
        <v>0.39</v>
      </c>
    </row>
    <row r="1342" spans="1:10" ht="13.15" customHeight="1">
      <c r="D1342" s="114" t="s">
        <v>1909</v>
      </c>
      <c r="E1342" s="99" t="s">
        <v>1908</v>
      </c>
      <c r="F1342" s="98" t="s">
        <v>136</v>
      </c>
      <c r="G1342" s="98" t="s">
        <v>1164</v>
      </c>
      <c r="H1342" s="151">
        <v>2E-3</v>
      </c>
      <c r="I1342" s="145">
        <v>58.83</v>
      </c>
      <c r="J1342" s="145">
        <v>0.11</v>
      </c>
    </row>
    <row r="1343" spans="1:10" ht="17.649999999999999" customHeight="1">
      <c r="D1343" s="114" t="s">
        <v>1907</v>
      </c>
      <c r="E1343" s="99" t="s">
        <v>1906</v>
      </c>
      <c r="F1343" s="98" t="s">
        <v>136</v>
      </c>
      <c r="G1343" s="98" t="s">
        <v>226</v>
      </c>
      <c r="H1343" s="151">
        <v>1</v>
      </c>
      <c r="I1343" s="145">
        <v>2.4300000000000002</v>
      </c>
      <c r="J1343" s="145">
        <v>2.4300000000000002</v>
      </c>
    </row>
    <row r="1344" spans="1:10" ht="13.15" customHeight="1">
      <c r="D1344" s="105" t="s">
        <v>960</v>
      </c>
      <c r="E1344" s="104"/>
      <c r="F1344" s="103" t="s">
        <v>112</v>
      </c>
      <c r="G1344" s="103" t="s">
        <v>113</v>
      </c>
      <c r="H1344" s="150" t="s">
        <v>959</v>
      </c>
      <c r="I1344" s="142" t="s">
        <v>958</v>
      </c>
      <c r="J1344" s="141" t="s">
        <v>8</v>
      </c>
    </row>
    <row r="1345" spans="1:10" ht="13.15" customHeight="1">
      <c r="D1345" s="114" t="s">
        <v>995</v>
      </c>
      <c r="E1345" s="99" t="s">
        <v>994</v>
      </c>
      <c r="F1345" s="98" t="s">
        <v>136</v>
      </c>
      <c r="G1345" s="98" t="s">
        <v>993</v>
      </c>
      <c r="H1345" s="151">
        <v>0.14000000000000001</v>
      </c>
      <c r="I1345" s="145">
        <v>2.98</v>
      </c>
      <c r="J1345" s="145">
        <v>0.41</v>
      </c>
    </row>
    <row r="1346" spans="1:10" ht="13.15" customHeight="1">
      <c r="D1346" s="114" t="s">
        <v>1692</v>
      </c>
      <c r="E1346" s="99" t="s">
        <v>1691</v>
      </c>
      <c r="F1346" s="98" t="s">
        <v>136</v>
      </c>
      <c r="G1346" s="98" t="s">
        <v>993</v>
      </c>
      <c r="H1346" s="151">
        <v>0.14000000000000001</v>
      </c>
      <c r="I1346" s="145">
        <v>2.9</v>
      </c>
      <c r="J1346" s="145">
        <v>0.4</v>
      </c>
    </row>
    <row r="1347" spans="1:10" ht="13.15" customHeight="1">
      <c r="A1347" s="93">
        <v>132</v>
      </c>
      <c r="B1347" s="93" t="s">
        <v>341</v>
      </c>
      <c r="C1347" s="1">
        <f>J1347</f>
        <v>6.8600000000000012</v>
      </c>
      <c r="D1347" s="97"/>
      <c r="E1347" s="96"/>
      <c r="F1347" s="96"/>
      <c r="G1347" s="95"/>
      <c r="H1347" s="149" t="s">
        <v>951</v>
      </c>
      <c r="I1347" s="144"/>
      <c r="J1347" s="140">
        <v>6.8600000000000012</v>
      </c>
    </row>
    <row r="1348" spans="1:10" ht="19.149999999999999" customHeight="1">
      <c r="D1348" s="109" t="s">
        <v>1905</v>
      </c>
      <c r="E1348" s="108"/>
      <c r="F1348" s="108"/>
      <c r="G1348" s="108"/>
      <c r="H1348" s="152"/>
      <c r="I1348" s="146"/>
      <c r="J1348" s="147"/>
    </row>
    <row r="1349" spans="1:10" ht="13.15" customHeight="1">
      <c r="D1349" s="105" t="s">
        <v>965</v>
      </c>
      <c r="E1349" s="104"/>
      <c r="F1349" s="101" t="s">
        <v>112</v>
      </c>
      <c r="G1349" s="119" t="s">
        <v>113</v>
      </c>
      <c r="H1349" s="150" t="s">
        <v>959</v>
      </c>
      <c r="I1349" s="142" t="s">
        <v>958</v>
      </c>
      <c r="J1349" s="141" t="s">
        <v>8</v>
      </c>
    </row>
    <row r="1350" spans="1:10" ht="13.15" customHeight="1">
      <c r="D1350" s="110" t="s">
        <v>1904</v>
      </c>
      <c r="E1350" s="99" t="s">
        <v>1903</v>
      </c>
      <c r="F1350" s="98" t="s">
        <v>136</v>
      </c>
      <c r="G1350" s="98" t="s">
        <v>226</v>
      </c>
      <c r="H1350" s="151">
        <v>9.9000000000000008E-3</v>
      </c>
      <c r="I1350" s="145">
        <v>67.75</v>
      </c>
      <c r="J1350" s="145">
        <v>0.67</v>
      </c>
    </row>
    <row r="1351" spans="1:10" ht="17.649999999999999" customHeight="1">
      <c r="D1351" s="110" t="s">
        <v>1902</v>
      </c>
      <c r="E1351" s="99" t="s">
        <v>1901</v>
      </c>
      <c r="F1351" s="98" t="s">
        <v>136</v>
      </c>
      <c r="G1351" s="98" t="s">
        <v>226</v>
      </c>
      <c r="H1351" s="151">
        <v>1</v>
      </c>
      <c r="I1351" s="145">
        <v>1.1000000000000001</v>
      </c>
      <c r="J1351" s="145">
        <v>1.1000000000000001</v>
      </c>
    </row>
    <row r="1352" spans="1:10" ht="13.15" customHeight="1">
      <c r="D1352" s="110" t="s">
        <v>1900</v>
      </c>
      <c r="E1352" s="99" t="s">
        <v>1899</v>
      </c>
      <c r="F1352" s="98" t="s">
        <v>136</v>
      </c>
      <c r="G1352" s="98" t="s">
        <v>226</v>
      </c>
      <c r="H1352" s="151">
        <v>1.4999999999999999E-2</v>
      </c>
      <c r="I1352" s="145">
        <v>58.83</v>
      </c>
      <c r="J1352" s="145">
        <v>0.88</v>
      </c>
    </row>
    <row r="1353" spans="1:10" ht="13.15" customHeight="1">
      <c r="D1353" s="110" t="s">
        <v>1898</v>
      </c>
      <c r="E1353" s="99" t="s">
        <v>1897</v>
      </c>
      <c r="F1353" s="98" t="s">
        <v>136</v>
      </c>
      <c r="G1353" s="98" t="s">
        <v>226</v>
      </c>
      <c r="H1353" s="151">
        <v>2.1000000000000001E-2</v>
      </c>
      <c r="I1353" s="145">
        <v>1.88</v>
      </c>
      <c r="J1353" s="145">
        <v>0.03</v>
      </c>
    </row>
    <row r="1354" spans="1:10" ht="13.15" customHeight="1">
      <c r="D1354" s="105" t="s">
        <v>960</v>
      </c>
      <c r="E1354" s="104"/>
      <c r="F1354" s="103" t="s">
        <v>112</v>
      </c>
      <c r="G1354" s="103" t="s">
        <v>113</v>
      </c>
      <c r="H1354" s="150" t="s">
        <v>959</v>
      </c>
      <c r="I1354" s="142" t="s">
        <v>958</v>
      </c>
      <c r="J1354" s="141" t="s">
        <v>8</v>
      </c>
    </row>
    <row r="1355" spans="1:10" ht="19.149999999999999" customHeight="1">
      <c r="D1355" s="110" t="s">
        <v>1089</v>
      </c>
      <c r="E1355" s="107" t="s">
        <v>1088</v>
      </c>
      <c r="F1355" s="98" t="s">
        <v>136</v>
      </c>
      <c r="G1355" s="98" t="s">
        <v>993</v>
      </c>
      <c r="H1355" s="151">
        <v>0.1</v>
      </c>
      <c r="I1355" s="145">
        <v>14.29</v>
      </c>
      <c r="J1355" s="145">
        <v>1.42</v>
      </c>
    </row>
    <row r="1356" spans="1:10" ht="17.649999999999999" customHeight="1">
      <c r="D1356" s="110" t="s">
        <v>1087</v>
      </c>
      <c r="E1356" s="99" t="s">
        <v>1086</v>
      </c>
      <c r="F1356" s="98" t="s">
        <v>136</v>
      </c>
      <c r="G1356" s="98" t="s">
        <v>993</v>
      </c>
      <c r="H1356" s="151">
        <v>8.3671052631578993E-2</v>
      </c>
      <c r="I1356" s="145">
        <v>18.420000000000002</v>
      </c>
      <c r="J1356" s="145">
        <v>1.54</v>
      </c>
    </row>
    <row r="1357" spans="1:10" ht="13.15" customHeight="1">
      <c r="A1357" s="93">
        <v>133</v>
      </c>
      <c r="B1357" s="93" t="s">
        <v>342</v>
      </c>
      <c r="C1357" s="1">
        <f>J1357</f>
        <v>5.64</v>
      </c>
      <c r="D1357" s="97"/>
      <c r="E1357" s="96"/>
      <c r="F1357" s="96"/>
      <c r="G1357" s="95"/>
      <c r="H1357" s="149" t="s">
        <v>951</v>
      </c>
      <c r="I1357" s="144"/>
      <c r="J1357" s="140">
        <v>5.64</v>
      </c>
    </row>
    <row r="1358" spans="1:10" ht="17.649999999999999" customHeight="1">
      <c r="D1358" s="113" t="s">
        <v>1896</v>
      </c>
      <c r="E1358" s="112"/>
      <c r="F1358" s="112"/>
      <c r="G1358" s="112"/>
      <c r="H1358" s="148"/>
      <c r="I1358" s="143"/>
      <c r="J1358" s="144"/>
    </row>
    <row r="1359" spans="1:10" ht="13.15" customHeight="1">
      <c r="A1359" s="93">
        <v>134</v>
      </c>
      <c r="B1359" s="93" t="s">
        <v>344</v>
      </c>
      <c r="C1359" s="1">
        <f>J1359</f>
        <v>5.08</v>
      </c>
      <c r="D1359" s="113"/>
      <c r="E1359" s="94"/>
      <c r="H1359" s="149" t="s">
        <v>951</v>
      </c>
      <c r="J1359" s="140">
        <v>5.08</v>
      </c>
    </row>
    <row r="1360" spans="1:10" ht="17.649999999999999" customHeight="1">
      <c r="D1360" s="113" t="s">
        <v>1895</v>
      </c>
      <c r="E1360" s="112"/>
      <c r="F1360" s="112"/>
      <c r="G1360" s="112"/>
      <c r="H1360" s="148"/>
      <c r="I1360" s="143"/>
      <c r="J1360" s="144"/>
    </row>
    <row r="1361" spans="1:10" ht="13.15" customHeight="1">
      <c r="A1361" s="93">
        <v>135</v>
      </c>
      <c r="B1361" s="93" t="s">
        <v>346</v>
      </c>
      <c r="C1361" s="1">
        <f>J1361</f>
        <v>3.32</v>
      </c>
      <c r="D1361" s="113"/>
      <c r="E1361" s="94"/>
      <c r="H1361" s="149" t="s">
        <v>951</v>
      </c>
      <c r="J1361" s="140">
        <v>3.32</v>
      </c>
    </row>
    <row r="1362" spans="1:10" ht="17.649999999999999" customHeight="1">
      <c r="D1362" s="113" t="s">
        <v>1894</v>
      </c>
      <c r="E1362" s="112"/>
      <c r="F1362" s="112"/>
      <c r="G1362" s="112"/>
      <c r="H1362" s="148"/>
      <c r="I1362" s="143"/>
      <c r="J1362" s="144"/>
    </row>
    <row r="1363" spans="1:10" ht="13.15" customHeight="1">
      <c r="A1363" s="93">
        <v>136</v>
      </c>
      <c r="B1363" s="93" t="s">
        <v>348</v>
      </c>
      <c r="C1363" s="1">
        <f>J1363</f>
        <v>11.12</v>
      </c>
      <c r="D1363" s="113"/>
      <c r="E1363" s="94"/>
      <c r="H1363" s="149" t="s">
        <v>951</v>
      </c>
      <c r="J1363" s="140">
        <v>11.12</v>
      </c>
    </row>
    <row r="1364" spans="1:10" ht="17.649999999999999" customHeight="1">
      <c r="D1364" s="113" t="s">
        <v>1893</v>
      </c>
      <c r="E1364" s="112"/>
      <c r="F1364" s="112"/>
      <c r="G1364" s="112"/>
      <c r="H1364" s="148"/>
      <c r="I1364" s="143"/>
      <c r="J1364" s="144"/>
    </row>
    <row r="1365" spans="1:10" ht="13.15" customHeight="1">
      <c r="A1365" s="93">
        <v>137</v>
      </c>
      <c r="B1365" s="93" t="s">
        <v>350</v>
      </c>
      <c r="C1365" s="1">
        <f>J1365</f>
        <v>59.45</v>
      </c>
      <c r="D1365" s="113"/>
      <c r="E1365" s="94"/>
      <c r="H1365" s="149" t="s">
        <v>951</v>
      </c>
      <c r="J1365" s="140">
        <v>59.45</v>
      </c>
    </row>
    <row r="1366" spans="1:10" ht="17.649999999999999" customHeight="1">
      <c r="D1366" s="113" t="s">
        <v>1892</v>
      </c>
      <c r="E1366" s="112"/>
      <c r="F1366" s="112"/>
      <c r="G1366" s="112"/>
      <c r="H1366" s="148"/>
      <c r="I1366" s="143"/>
      <c r="J1366" s="144"/>
    </row>
    <row r="1367" spans="1:10" ht="13.15" customHeight="1">
      <c r="A1367" s="93">
        <v>138</v>
      </c>
      <c r="B1367" s="93" t="s">
        <v>352</v>
      </c>
      <c r="C1367" s="1">
        <f>J1367</f>
        <v>6.56</v>
      </c>
      <c r="D1367" s="113"/>
      <c r="E1367" s="94"/>
      <c r="H1367" s="149" t="s">
        <v>951</v>
      </c>
      <c r="J1367" s="140">
        <v>6.56</v>
      </c>
    </row>
    <row r="1368" spans="1:10" ht="17.649999999999999" customHeight="1">
      <c r="D1368" s="113" t="s">
        <v>1891</v>
      </c>
      <c r="E1368" s="112"/>
      <c r="F1368" s="112"/>
      <c r="G1368" s="112"/>
      <c r="H1368" s="148"/>
      <c r="I1368" s="143"/>
      <c r="J1368" s="144"/>
    </row>
    <row r="1369" spans="1:10" ht="13.15" customHeight="1">
      <c r="A1369" s="93">
        <v>139</v>
      </c>
      <c r="B1369" s="93" t="s">
        <v>354</v>
      </c>
      <c r="C1369" s="1">
        <f>J1369</f>
        <v>3.78</v>
      </c>
      <c r="D1369" s="113"/>
      <c r="E1369" s="94"/>
      <c r="H1369" s="149" t="s">
        <v>951</v>
      </c>
      <c r="J1369" s="140">
        <v>3.78</v>
      </c>
    </row>
    <row r="1370" spans="1:10" ht="17.649999999999999" customHeight="1">
      <c r="D1370" s="113" t="s">
        <v>1890</v>
      </c>
      <c r="E1370" s="112"/>
      <c r="F1370" s="112"/>
      <c r="G1370" s="112"/>
      <c r="H1370" s="148"/>
      <c r="I1370" s="143"/>
      <c r="J1370" s="144"/>
    </row>
    <row r="1371" spans="1:10" ht="13.15" customHeight="1">
      <c r="A1371" s="93">
        <v>140</v>
      </c>
      <c r="B1371" s="93" t="s">
        <v>356</v>
      </c>
      <c r="C1371" s="1">
        <f>J1371</f>
        <v>6.18</v>
      </c>
      <c r="D1371" s="113"/>
      <c r="E1371" s="94"/>
      <c r="H1371" s="149" t="s">
        <v>951</v>
      </c>
      <c r="J1371" s="140">
        <v>6.18</v>
      </c>
    </row>
    <row r="1372" spans="1:10" ht="17.649999999999999" customHeight="1">
      <c r="D1372" s="113" t="s">
        <v>1889</v>
      </c>
      <c r="E1372" s="112"/>
      <c r="F1372" s="112"/>
      <c r="G1372" s="112"/>
      <c r="H1372" s="148"/>
      <c r="I1372" s="143"/>
      <c r="J1372" s="144"/>
    </row>
    <row r="1373" spans="1:10" ht="13.15" customHeight="1">
      <c r="A1373" s="93">
        <v>141</v>
      </c>
      <c r="B1373" s="93" t="s">
        <v>358</v>
      </c>
      <c r="C1373" s="1">
        <f>J1373</f>
        <v>8.1999999999999993</v>
      </c>
      <c r="D1373" s="113"/>
      <c r="E1373" s="94"/>
      <c r="H1373" s="149" t="s">
        <v>951</v>
      </c>
      <c r="J1373" s="140">
        <v>8.1999999999999993</v>
      </c>
    </row>
    <row r="1374" spans="1:10" ht="17.649999999999999" customHeight="1">
      <c r="D1374" s="113" t="s">
        <v>1888</v>
      </c>
      <c r="E1374" s="112"/>
      <c r="F1374" s="112"/>
      <c r="G1374" s="112"/>
      <c r="H1374" s="148"/>
      <c r="I1374" s="143"/>
      <c r="J1374" s="144"/>
    </row>
    <row r="1375" spans="1:10" ht="13.15" customHeight="1">
      <c r="A1375" s="93">
        <v>142</v>
      </c>
      <c r="B1375" s="93">
        <v>3659</v>
      </c>
      <c r="C1375" s="1">
        <f>J1375</f>
        <v>14.94</v>
      </c>
      <c r="D1375" s="113"/>
      <c r="E1375" s="94"/>
      <c r="H1375" s="149" t="s">
        <v>951</v>
      </c>
      <c r="J1375" s="140">
        <v>14.94</v>
      </c>
    </row>
    <row r="1376" spans="1:10" ht="17.649999999999999" customHeight="1">
      <c r="D1376" s="113" t="s">
        <v>1887</v>
      </c>
      <c r="E1376" s="112"/>
      <c r="F1376" s="112"/>
      <c r="G1376" s="112"/>
      <c r="H1376" s="148"/>
      <c r="I1376" s="143"/>
      <c r="J1376" s="144"/>
    </row>
    <row r="1377" spans="1:10" ht="13.15" customHeight="1">
      <c r="A1377" s="93">
        <v>143</v>
      </c>
      <c r="B1377" s="93">
        <v>3670</v>
      </c>
      <c r="C1377" s="1">
        <f>J1377</f>
        <v>19.88</v>
      </c>
      <c r="D1377" s="113"/>
      <c r="E1377" s="94"/>
      <c r="H1377" s="149" t="s">
        <v>951</v>
      </c>
      <c r="J1377" s="140">
        <v>19.88</v>
      </c>
    </row>
    <row r="1378" spans="1:10" ht="17.649999999999999" customHeight="1">
      <c r="D1378" s="113" t="s">
        <v>1886</v>
      </c>
      <c r="E1378" s="112"/>
      <c r="F1378" s="112"/>
      <c r="G1378" s="112"/>
      <c r="H1378" s="148"/>
      <c r="I1378" s="143"/>
      <c r="J1378" s="144"/>
    </row>
    <row r="1379" spans="1:10" ht="13.15" customHeight="1">
      <c r="A1379" s="93">
        <v>144</v>
      </c>
      <c r="B1379" s="93">
        <v>20138</v>
      </c>
      <c r="C1379" s="1">
        <f>J1379</f>
        <v>54.38</v>
      </c>
      <c r="D1379" s="113"/>
      <c r="E1379" s="94"/>
      <c r="H1379" s="149" t="s">
        <v>951</v>
      </c>
      <c r="J1379" s="140">
        <v>54.38</v>
      </c>
    </row>
    <row r="1380" spans="1:10" ht="17.649999999999999" customHeight="1">
      <c r="D1380" s="113" t="s">
        <v>1885</v>
      </c>
      <c r="E1380" s="112"/>
      <c r="F1380" s="112"/>
      <c r="G1380" s="112"/>
      <c r="H1380" s="148"/>
      <c r="I1380" s="143"/>
      <c r="J1380" s="144"/>
    </row>
    <row r="1381" spans="1:10" ht="13.15" customHeight="1">
      <c r="A1381" s="93">
        <v>145</v>
      </c>
      <c r="B1381" s="93" t="s">
        <v>361</v>
      </c>
      <c r="C1381" s="1">
        <f>J1381</f>
        <v>2.89</v>
      </c>
      <c r="D1381" s="113"/>
      <c r="E1381" s="94"/>
      <c r="H1381" s="149" t="s">
        <v>951</v>
      </c>
      <c r="J1381" s="140">
        <v>2.89</v>
      </c>
    </row>
    <row r="1382" spans="1:10" ht="17.649999999999999" customHeight="1">
      <c r="D1382" s="113" t="s">
        <v>1884</v>
      </c>
      <c r="E1382" s="112"/>
      <c r="F1382" s="112"/>
      <c r="G1382" s="112"/>
      <c r="H1382" s="148"/>
      <c r="I1382" s="143"/>
      <c r="J1382" s="144"/>
    </row>
    <row r="1383" spans="1:10" ht="13.15" customHeight="1">
      <c r="A1383" s="93">
        <v>146</v>
      </c>
      <c r="B1383" s="93">
        <v>3898</v>
      </c>
      <c r="C1383" s="1">
        <f>J1383</f>
        <v>5.03</v>
      </c>
      <c r="D1383" s="113"/>
      <c r="E1383" s="94"/>
      <c r="H1383" s="149" t="s">
        <v>951</v>
      </c>
      <c r="J1383" s="140">
        <v>5.03</v>
      </c>
    </row>
    <row r="1384" spans="1:10" ht="17.649999999999999" customHeight="1">
      <c r="D1384" s="113" t="s">
        <v>1883</v>
      </c>
      <c r="E1384" s="112"/>
      <c r="F1384" s="112"/>
      <c r="G1384" s="112"/>
      <c r="H1384" s="148"/>
      <c r="I1384" s="143"/>
      <c r="J1384" s="144"/>
    </row>
    <row r="1385" spans="1:10" ht="13.15" customHeight="1">
      <c r="A1385" s="93">
        <v>147</v>
      </c>
      <c r="B1385" s="93">
        <v>3899</v>
      </c>
      <c r="C1385" s="1">
        <f>J1385</f>
        <v>5.82</v>
      </c>
      <c r="D1385" s="113"/>
      <c r="E1385" s="94"/>
      <c r="H1385" s="149" t="s">
        <v>951</v>
      </c>
      <c r="J1385" s="140">
        <v>5.82</v>
      </c>
    </row>
    <row r="1386" spans="1:10" ht="17.649999999999999" customHeight="1">
      <c r="D1386" s="113" t="s">
        <v>1882</v>
      </c>
      <c r="E1386" s="112"/>
      <c r="F1386" s="112"/>
      <c r="G1386" s="112"/>
      <c r="H1386" s="148"/>
      <c r="I1386" s="143"/>
      <c r="J1386" s="144"/>
    </row>
    <row r="1387" spans="1:10" ht="13.15" customHeight="1">
      <c r="A1387" s="93">
        <v>148</v>
      </c>
      <c r="B1387" s="93">
        <v>38676</v>
      </c>
      <c r="C1387" s="1">
        <f>J1387</f>
        <v>28.2</v>
      </c>
      <c r="D1387" s="113"/>
      <c r="E1387" s="94"/>
      <c r="H1387" s="149" t="s">
        <v>951</v>
      </c>
      <c r="J1387" s="140">
        <v>28.2</v>
      </c>
    </row>
    <row r="1388" spans="1:10" ht="17.649999999999999" customHeight="1">
      <c r="D1388" s="113" t="s">
        <v>1881</v>
      </c>
      <c r="E1388" s="112"/>
      <c r="F1388" s="112"/>
      <c r="G1388" s="112"/>
      <c r="H1388" s="148"/>
      <c r="I1388" s="143"/>
      <c r="J1388" s="144"/>
    </row>
    <row r="1389" spans="1:10" ht="13.15" customHeight="1">
      <c r="D1389" s="105" t="s">
        <v>991</v>
      </c>
      <c r="E1389" s="104"/>
      <c r="F1389" s="103" t="s">
        <v>112</v>
      </c>
      <c r="G1389" s="103" t="s">
        <v>113</v>
      </c>
      <c r="H1389" s="150" t="s">
        <v>959</v>
      </c>
      <c r="I1389" s="142" t="s">
        <v>958</v>
      </c>
      <c r="J1389" s="141" t="s">
        <v>8</v>
      </c>
    </row>
    <row r="1390" spans="1:10" ht="19.149999999999999" customHeight="1">
      <c r="D1390" s="118">
        <v>88248</v>
      </c>
      <c r="E1390" s="107" t="s">
        <v>1102</v>
      </c>
      <c r="F1390" s="98" t="s">
        <v>121</v>
      </c>
      <c r="G1390" s="98" t="s">
        <v>147</v>
      </c>
      <c r="H1390" s="151">
        <v>0.77300000000000002</v>
      </c>
      <c r="I1390" s="145">
        <v>13.51</v>
      </c>
      <c r="J1390" s="145">
        <v>10.44</v>
      </c>
    </row>
    <row r="1391" spans="1:10" ht="19.899999999999999" customHeight="1">
      <c r="D1391" s="118">
        <v>88267</v>
      </c>
      <c r="E1391" s="99" t="s">
        <v>1880</v>
      </c>
      <c r="F1391" s="98" t="s">
        <v>121</v>
      </c>
      <c r="G1391" s="98" t="s">
        <v>147</v>
      </c>
      <c r="H1391" s="151">
        <v>0.38455802654982441</v>
      </c>
      <c r="I1391" s="145">
        <v>17.309999999999999</v>
      </c>
      <c r="J1391" s="145">
        <v>6.65</v>
      </c>
    </row>
    <row r="1392" spans="1:10" ht="13.15" customHeight="1">
      <c r="D1392" s="105" t="s">
        <v>965</v>
      </c>
      <c r="E1392" s="104"/>
      <c r="F1392" s="103" t="s">
        <v>112</v>
      </c>
      <c r="G1392" s="103" t="s">
        <v>113</v>
      </c>
      <c r="H1392" s="150" t="s">
        <v>959</v>
      </c>
      <c r="I1392" s="142" t="s">
        <v>958</v>
      </c>
      <c r="J1392" s="141" t="s">
        <v>8</v>
      </c>
    </row>
    <row r="1393" spans="1:10" ht="13.15" customHeight="1">
      <c r="D1393" s="117" t="s">
        <v>1879</v>
      </c>
      <c r="E1393" s="99" t="s">
        <v>1878</v>
      </c>
      <c r="F1393" s="98" t="s">
        <v>140</v>
      </c>
      <c r="G1393" s="98" t="s">
        <v>118</v>
      </c>
      <c r="H1393" s="151">
        <v>1</v>
      </c>
      <c r="I1393" s="145">
        <v>16.82</v>
      </c>
      <c r="J1393" s="145">
        <v>16.82</v>
      </c>
    </row>
    <row r="1394" spans="1:10" ht="13.15" customHeight="1">
      <c r="D1394" s="117" t="s">
        <v>1877</v>
      </c>
      <c r="E1394" s="99" t="s">
        <v>1876</v>
      </c>
      <c r="F1394" s="98" t="s">
        <v>140</v>
      </c>
      <c r="G1394" s="98" t="s">
        <v>118</v>
      </c>
      <c r="H1394" s="151">
        <v>0.05</v>
      </c>
      <c r="I1394" s="145">
        <v>28.11</v>
      </c>
      <c r="J1394" s="145">
        <v>1.4</v>
      </c>
    </row>
    <row r="1395" spans="1:10" ht="13.15" customHeight="1">
      <c r="D1395" s="117" t="s">
        <v>1875</v>
      </c>
      <c r="E1395" s="99" t="s">
        <v>1874</v>
      </c>
      <c r="F1395" s="98" t="s">
        <v>140</v>
      </c>
      <c r="G1395" s="98" t="s">
        <v>118</v>
      </c>
      <c r="H1395" s="151">
        <v>1</v>
      </c>
      <c r="I1395" s="145">
        <v>0.3</v>
      </c>
      <c r="J1395" s="145">
        <v>0.3</v>
      </c>
    </row>
    <row r="1396" spans="1:10" ht="13.15" customHeight="1">
      <c r="D1396" s="117" t="s">
        <v>1873</v>
      </c>
      <c r="E1396" s="99" t="s">
        <v>1872</v>
      </c>
      <c r="F1396" s="98" t="s">
        <v>140</v>
      </c>
      <c r="G1396" s="98" t="s">
        <v>118</v>
      </c>
      <c r="H1396" s="151">
        <v>1</v>
      </c>
      <c r="I1396" s="145">
        <v>1.86</v>
      </c>
      <c r="J1396" s="145">
        <v>1.86</v>
      </c>
    </row>
    <row r="1397" spans="1:10" ht="13.15" customHeight="1">
      <c r="A1397" s="93">
        <v>149</v>
      </c>
      <c r="B1397" s="93">
        <v>54170</v>
      </c>
      <c r="C1397" s="1">
        <f>J1397</f>
        <v>37.469999999999992</v>
      </c>
      <c r="D1397" s="97"/>
      <c r="E1397" s="96"/>
      <c r="F1397" s="96"/>
      <c r="G1397" s="95"/>
      <c r="H1397" s="149" t="s">
        <v>951</v>
      </c>
      <c r="I1397" s="144"/>
      <c r="J1397" s="140">
        <v>37.469999999999992</v>
      </c>
    </row>
    <row r="1398" spans="1:10" ht="17.649999999999999" customHeight="1">
      <c r="D1398" s="113" t="s">
        <v>1871</v>
      </c>
      <c r="E1398" s="112"/>
      <c r="F1398" s="112"/>
      <c r="G1398" s="112"/>
      <c r="H1398" s="148"/>
      <c r="I1398" s="143"/>
      <c r="J1398" s="144"/>
    </row>
    <row r="1399" spans="1:10" ht="13.15" customHeight="1">
      <c r="D1399" s="105" t="s">
        <v>991</v>
      </c>
      <c r="E1399" s="104"/>
      <c r="F1399" s="103" t="s">
        <v>112</v>
      </c>
      <c r="G1399" s="103" t="s">
        <v>113</v>
      </c>
      <c r="H1399" s="150" t="s">
        <v>959</v>
      </c>
      <c r="I1399" s="142" t="s">
        <v>958</v>
      </c>
      <c r="J1399" s="141" t="s">
        <v>8</v>
      </c>
    </row>
    <row r="1400" spans="1:10" ht="19.149999999999999" customHeight="1">
      <c r="D1400" s="118">
        <v>88248</v>
      </c>
      <c r="E1400" s="107" t="s">
        <v>1102</v>
      </c>
      <c r="F1400" s="98" t="s">
        <v>121</v>
      </c>
      <c r="G1400" s="98" t="s">
        <v>147</v>
      </c>
      <c r="H1400" s="151">
        <v>0.629</v>
      </c>
      <c r="I1400" s="145">
        <v>13.51</v>
      </c>
      <c r="J1400" s="145">
        <v>8.49</v>
      </c>
    </row>
    <row r="1401" spans="1:10" ht="19.149999999999999" customHeight="1">
      <c r="D1401" s="118">
        <v>88267</v>
      </c>
      <c r="E1401" s="107" t="s">
        <v>1374</v>
      </c>
      <c r="F1401" s="98" t="s">
        <v>121</v>
      </c>
      <c r="G1401" s="98" t="s">
        <v>147</v>
      </c>
      <c r="H1401" s="151">
        <v>0.27762920388349471</v>
      </c>
      <c r="I1401" s="145">
        <v>17.309999999999999</v>
      </c>
      <c r="J1401" s="145">
        <v>4.8</v>
      </c>
    </row>
    <row r="1402" spans="1:10" ht="13.15" customHeight="1">
      <c r="D1402" s="105" t="s">
        <v>965</v>
      </c>
      <c r="E1402" s="104"/>
      <c r="F1402" s="103" t="s">
        <v>112</v>
      </c>
      <c r="G1402" s="103" t="s">
        <v>113</v>
      </c>
      <c r="H1402" s="150" t="s">
        <v>959</v>
      </c>
      <c r="I1402" s="142" t="s">
        <v>958</v>
      </c>
      <c r="J1402" s="141" t="s">
        <v>8</v>
      </c>
    </row>
    <row r="1403" spans="1:10" ht="13.15" customHeight="1">
      <c r="D1403" s="117" t="s">
        <v>1870</v>
      </c>
      <c r="E1403" s="99" t="s">
        <v>1869</v>
      </c>
      <c r="F1403" s="98" t="s">
        <v>140</v>
      </c>
      <c r="G1403" s="98" t="s">
        <v>118</v>
      </c>
      <c r="H1403" s="151">
        <v>3.3000000000000002E-2</v>
      </c>
      <c r="I1403" s="145">
        <v>27.9</v>
      </c>
      <c r="J1403" s="145">
        <v>0.92</v>
      </c>
    </row>
    <row r="1404" spans="1:10" ht="13.15" customHeight="1">
      <c r="D1404" s="117" t="s">
        <v>1863</v>
      </c>
      <c r="E1404" s="99" t="s">
        <v>1862</v>
      </c>
      <c r="F1404" s="98" t="s">
        <v>140</v>
      </c>
      <c r="G1404" s="98" t="s">
        <v>118</v>
      </c>
      <c r="H1404" s="151">
        <v>0.3</v>
      </c>
      <c r="I1404" s="145">
        <v>13.9</v>
      </c>
      <c r="J1404" s="145">
        <v>4.17</v>
      </c>
    </row>
    <row r="1405" spans="1:10" ht="13.15" customHeight="1">
      <c r="D1405" s="117" t="s">
        <v>1868</v>
      </c>
      <c r="E1405" s="99" t="s">
        <v>1867</v>
      </c>
      <c r="F1405" s="98" t="s">
        <v>140</v>
      </c>
      <c r="G1405" s="98" t="s">
        <v>118</v>
      </c>
      <c r="H1405" s="151">
        <v>1</v>
      </c>
      <c r="I1405" s="145">
        <v>8.77</v>
      </c>
      <c r="J1405" s="145">
        <v>8.77</v>
      </c>
    </row>
    <row r="1406" spans="1:10" ht="13.15" customHeight="1">
      <c r="A1406" s="93">
        <v>150</v>
      </c>
      <c r="B1406" s="93">
        <v>53404</v>
      </c>
      <c r="C1406" s="1">
        <f>J1406</f>
        <v>27.15</v>
      </c>
      <c r="D1406" s="97"/>
      <c r="E1406" s="96"/>
      <c r="F1406" s="96"/>
      <c r="G1406" s="95"/>
      <c r="H1406" s="149" t="s">
        <v>951</v>
      </c>
      <c r="I1406" s="144"/>
      <c r="J1406" s="140">
        <v>27.15</v>
      </c>
    </row>
    <row r="1407" spans="1:10" ht="17.649999999999999" customHeight="1">
      <c r="D1407" s="113" t="s">
        <v>1866</v>
      </c>
      <c r="E1407" s="112"/>
      <c r="F1407" s="112"/>
      <c r="G1407" s="112"/>
      <c r="H1407" s="148"/>
      <c r="I1407" s="143"/>
      <c r="J1407" s="144"/>
    </row>
    <row r="1408" spans="1:10" ht="13.15" customHeight="1">
      <c r="A1408" s="93">
        <v>151</v>
      </c>
      <c r="B1408" s="93" t="s">
        <v>365</v>
      </c>
      <c r="C1408" s="1">
        <f>J1408</f>
        <v>15.26</v>
      </c>
      <c r="D1408" s="113"/>
      <c r="E1408" s="94"/>
      <c r="H1408" s="149" t="s">
        <v>951</v>
      </c>
      <c r="J1408" s="140">
        <v>15.26</v>
      </c>
    </row>
    <row r="1409" spans="1:10" ht="17.649999999999999" customHeight="1">
      <c r="D1409" s="113" t="s">
        <v>1865</v>
      </c>
      <c r="E1409" s="112"/>
      <c r="F1409" s="112"/>
      <c r="G1409" s="112"/>
      <c r="H1409" s="148"/>
      <c r="I1409" s="143"/>
      <c r="J1409" s="144"/>
    </row>
    <row r="1410" spans="1:10" ht="13.15" customHeight="1">
      <c r="A1410" s="93">
        <v>152</v>
      </c>
      <c r="B1410" s="93" t="s">
        <v>367</v>
      </c>
      <c r="C1410" s="1">
        <f>J1410</f>
        <v>65.540000000000006</v>
      </c>
      <c r="D1410" s="113"/>
      <c r="E1410" s="94"/>
      <c r="H1410" s="149" t="s">
        <v>951</v>
      </c>
      <c r="J1410" s="140">
        <v>65.540000000000006</v>
      </c>
    </row>
    <row r="1411" spans="1:10" ht="17.649999999999999" customHeight="1">
      <c r="D1411" s="113" t="s">
        <v>1864</v>
      </c>
      <c r="E1411" s="112"/>
      <c r="F1411" s="112"/>
      <c r="G1411" s="112"/>
      <c r="H1411" s="148"/>
      <c r="I1411" s="143"/>
      <c r="J1411" s="144"/>
    </row>
    <row r="1412" spans="1:10" ht="13.15" customHeight="1">
      <c r="D1412" s="105" t="s">
        <v>991</v>
      </c>
      <c r="E1412" s="104"/>
      <c r="F1412" s="103" t="s">
        <v>112</v>
      </c>
      <c r="G1412" s="103" t="s">
        <v>113</v>
      </c>
      <c r="H1412" s="150" t="s">
        <v>959</v>
      </c>
      <c r="I1412" s="142" t="s">
        <v>958</v>
      </c>
      <c r="J1412" s="141" t="s">
        <v>8</v>
      </c>
    </row>
    <row r="1413" spans="1:10" ht="19.149999999999999" customHeight="1">
      <c r="D1413" s="118">
        <v>88248</v>
      </c>
      <c r="E1413" s="107" t="s">
        <v>1102</v>
      </c>
      <c r="F1413" s="98" t="s">
        <v>121</v>
      </c>
      <c r="G1413" s="98" t="s">
        <v>147</v>
      </c>
      <c r="H1413" s="151">
        <v>0.97899999999999998</v>
      </c>
      <c r="I1413" s="145">
        <v>13.51</v>
      </c>
      <c r="J1413" s="145">
        <v>13.22</v>
      </c>
    </row>
    <row r="1414" spans="1:10" ht="19.149999999999999" customHeight="1">
      <c r="D1414" s="118">
        <v>88267</v>
      </c>
      <c r="E1414" s="107" t="s">
        <v>1374</v>
      </c>
      <c r="F1414" s="98" t="s">
        <v>121</v>
      </c>
      <c r="G1414" s="98" t="s">
        <v>147</v>
      </c>
      <c r="H1414" s="151">
        <v>0.19785041297935063</v>
      </c>
      <c r="I1414" s="145">
        <v>17.309999999999999</v>
      </c>
      <c r="J1414" s="145">
        <v>3.42</v>
      </c>
    </row>
    <row r="1415" spans="1:10" ht="13.15" customHeight="1">
      <c r="D1415" s="105" t="s">
        <v>965</v>
      </c>
      <c r="E1415" s="104"/>
      <c r="F1415" s="103" t="s">
        <v>112</v>
      </c>
      <c r="G1415" s="103" t="s">
        <v>113</v>
      </c>
      <c r="H1415" s="150" t="s">
        <v>959</v>
      </c>
      <c r="I1415" s="142" t="s">
        <v>958</v>
      </c>
      <c r="J1415" s="141" t="s">
        <v>8</v>
      </c>
    </row>
    <row r="1416" spans="1:10" ht="13.15" customHeight="1">
      <c r="D1416" s="117" t="s">
        <v>1863</v>
      </c>
      <c r="E1416" s="99" t="s">
        <v>1862</v>
      </c>
      <c r="F1416" s="98" t="s">
        <v>140</v>
      </c>
      <c r="G1416" s="98" t="s">
        <v>118</v>
      </c>
      <c r="H1416" s="151">
        <v>1.5</v>
      </c>
      <c r="I1416" s="145">
        <v>13.9</v>
      </c>
      <c r="J1416" s="145">
        <v>20.85</v>
      </c>
    </row>
    <row r="1417" spans="1:10" ht="13.15" customHeight="1">
      <c r="D1417" s="117" t="s">
        <v>1861</v>
      </c>
      <c r="E1417" s="99" t="s">
        <v>1860</v>
      </c>
      <c r="F1417" s="98" t="s">
        <v>140</v>
      </c>
      <c r="G1417" s="98" t="s">
        <v>118</v>
      </c>
      <c r="H1417" s="151">
        <v>0.68</v>
      </c>
      <c r="I1417" s="145">
        <v>30.65</v>
      </c>
      <c r="J1417" s="145">
        <v>20.84</v>
      </c>
    </row>
    <row r="1418" spans="1:10" ht="13.15" customHeight="1">
      <c r="D1418" s="110" t="s">
        <v>1859</v>
      </c>
      <c r="E1418" s="99" t="s">
        <v>1858</v>
      </c>
      <c r="F1418" s="98" t="s">
        <v>140</v>
      </c>
      <c r="G1418" s="116" t="s">
        <v>118</v>
      </c>
      <c r="H1418" s="151">
        <v>0.12</v>
      </c>
      <c r="I1418" s="145">
        <v>38.700000000000003</v>
      </c>
      <c r="J1418" s="145">
        <v>4.6399999999999997</v>
      </c>
    </row>
    <row r="1419" spans="1:10" ht="13.15" customHeight="1">
      <c r="D1419" s="110" t="s">
        <v>1857</v>
      </c>
      <c r="E1419" s="99" t="s">
        <v>1856</v>
      </c>
      <c r="F1419" s="98" t="s">
        <v>140</v>
      </c>
      <c r="G1419" s="116" t="s">
        <v>118</v>
      </c>
      <c r="H1419" s="151">
        <v>1</v>
      </c>
      <c r="I1419" s="145">
        <v>79.099999999999994</v>
      </c>
      <c r="J1419" s="145">
        <v>79.099999999999994</v>
      </c>
    </row>
    <row r="1420" spans="1:10" ht="13.15" customHeight="1">
      <c r="A1420" s="93">
        <v>153</v>
      </c>
      <c r="B1420" s="93">
        <v>53325</v>
      </c>
      <c r="C1420" s="1">
        <f>J1420</f>
        <v>142.07</v>
      </c>
      <c r="D1420" s="97"/>
      <c r="E1420" s="96"/>
      <c r="F1420" s="96"/>
      <c r="G1420" s="95"/>
      <c r="H1420" s="149" t="s">
        <v>951</v>
      </c>
      <c r="I1420" s="144"/>
      <c r="J1420" s="140">
        <v>142.07</v>
      </c>
    </row>
    <row r="1421" spans="1:10" ht="17.649999999999999" customHeight="1">
      <c r="D1421" s="113" t="s">
        <v>1855</v>
      </c>
      <c r="E1421" s="112"/>
      <c r="F1421" s="112"/>
      <c r="G1421" s="112"/>
      <c r="H1421" s="148"/>
      <c r="I1421" s="143"/>
      <c r="J1421" s="144"/>
    </row>
    <row r="1422" spans="1:10" ht="13.15" customHeight="1">
      <c r="D1422" s="105" t="s">
        <v>965</v>
      </c>
      <c r="E1422" s="104"/>
      <c r="F1422" s="103" t="s">
        <v>112</v>
      </c>
      <c r="G1422" s="103" t="s">
        <v>113</v>
      </c>
      <c r="H1422" s="150" t="s">
        <v>959</v>
      </c>
      <c r="I1422" s="142" t="s">
        <v>958</v>
      </c>
      <c r="J1422" s="141" t="s">
        <v>8</v>
      </c>
    </row>
    <row r="1423" spans="1:10" ht="13.15" customHeight="1">
      <c r="D1423" s="110" t="s">
        <v>1854</v>
      </c>
      <c r="E1423" s="99" t="s">
        <v>1853</v>
      </c>
      <c r="F1423" s="98" t="s">
        <v>136</v>
      </c>
      <c r="G1423" s="98" t="s">
        <v>226</v>
      </c>
      <c r="H1423" s="151">
        <v>1856.4</v>
      </c>
      <c r="I1423" s="145">
        <v>0.44</v>
      </c>
      <c r="J1423" s="145">
        <v>816.81</v>
      </c>
    </row>
    <row r="1424" spans="1:10" ht="13.15" customHeight="1">
      <c r="D1424" s="105" t="s">
        <v>960</v>
      </c>
      <c r="E1424" s="104"/>
      <c r="F1424" s="103" t="s">
        <v>112</v>
      </c>
      <c r="G1424" s="103" t="s">
        <v>113</v>
      </c>
      <c r="H1424" s="150" t="s">
        <v>959</v>
      </c>
      <c r="I1424" s="142" t="s">
        <v>958</v>
      </c>
      <c r="J1424" s="141" t="s">
        <v>8</v>
      </c>
    </row>
    <row r="1425" spans="1:10" ht="31.9" customHeight="1">
      <c r="D1425" s="110" t="s">
        <v>1826</v>
      </c>
      <c r="E1425" s="107" t="s">
        <v>1825</v>
      </c>
      <c r="F1425" s="98" t="s">
        <v>136</v>
      </c>
      <c r="G1425" s="98" t="s">
        <v>1256</v>
      </c>
      <c r="H1425" s="151">
        <v>7.0499999999999993E-2</v>
      </c>
      <c r="I1425" s="145">
        <v>107.33</v>
      </c>
      <c r="J1425" s="145">
        <v>7.56</v>
      </c>
    </row>
    <row r="1426" spans="1:10" ht="31.9" customHeight="1">
      <c r="D1426" s="110" t="s">
        <v>1824</v>
      </c>
      <c r="E1426" s="107" t="s">
        <v>1823</v>
      </c>
      <c r="F1426" s="98" t="s">
        <v>136</v>
      </c>
      <c r="G1426" s="98" t="s">
        <v>1253</v>
      </c>
      <c r="H1426" s="151">
        <v>0.23719999999999999</v>
      </c>
      <c r="I1426" s="145">
        <v>44.58</v>
      </c>
      <c r="J1426" s="145">
        <v>10.57</v>
      </c>
    </row>
    <row r="1427" spans="1:10" ht="24.75" customHeight="1">
      <c r="D1427" s="110" t="s">
        <v>1852</v>
      </c>
      <c r="E1427" s="99" t="s">
        <v>1851</v>
      </c>
      <c r="F1427" s="98" t="s">
        <v>136</v>
      </c>
      <c r="G1427" s="98" t="s">
        <v>160</v>
      </c>
      <c r="H1427" s="151">
        <v>8.2000000000000007E-3</v>
      </c>
      <c r="I1427" s="145">
        <v>427.07</v>
      </c>
      <c r="J1427" s="145">
        <v>3.5</v>
      </c>
    </row>
    <row r="1428" spans="1:10" ht="13.15" customHeight="1">
      <c r="D1428" s="110" t="s">
        <v>1260</v>
      </c>
      <c r="E1428" s="99" t="s">
        <v>1259</v>
      </c>
      <c r="F1428" s="98" t="s">
        <v>136</v>
      </c>
      <c r="G1428" s="98" t="s">
        <v>993</v>
      </c>
      <c r="H1428" s="151">
        <v>24.759752230144311</v>
      </c>
      <c r="I1428" s="145">
        <v>18.91</v>
      </c>
      <c r="J1428" s="145">
        <v>468.2</v>
      </c>
    </row>
    <row r="1429" spans="1:10" ht="13.15" customHeight="1">
      <c r="D1429" s="110" t="s">
        <v>1178</v>
      </c>
      <c r="E1429" s="99" t="s">
        <v>1177</v>
      </c>
      <c r="F1429" s="98" t="s">
        <v>136</v>
      </c>
      <c r="G1429" s="98" t="s">
        <v>993</v>
      </c>
      <c r="H1429" s="151">
        <v>36.453899999999997</v>
      </c>
      <c r="I1429" s="145">
        <v>15.3</v>
      </c>
      <c r="J1429" s="145">
        <v>557.74</v>
      </c>
    </row>
    <row r="1430" spans="1:10" ht="19.149999999999999" customHeight="1">
      <c r="D1430" s="110" t="s">
        <v>1850</v>
      </c>
      <c r="E1430" s="107" t="s">
        <v>1849</v>
      </c>
      <c r="F1430" s="98" t="s">
        <v>136</v>
      </c>
      <c r="G1430" s="98" t="s">
        <v>160</v>
      </c>
      <c r="H1430" s="151">
        <v>0.13600000000000001</v>
      </c>
      <c r="I1430" s="145">
        <v>719.66</v>
      </c>
      <c r="J1430" s="145">
        <v>97.87</v>
      </c>
    </row>
    <row r="1431" spans="1:10" ht="17.649999999999999" customHeight="1">
      <c r="D1431" s="110" t="s">
        <v>1848</v>
      </c>
      <c r="E1431" s="99" t="s">
        <v>1847</v>
      </c>
      <c r="F1431" s="98" t="s">
        <v>136</v>
      </c>
      <c r="G1431" s="98" t="s">
        <v>547</v>
      </c>
      <c r="H1431" s="151">
        <v>4.1955999999999998</v>
      </c>
      <c r="I1431" s="145">
        <v>13.24</v>
      </c>
      <c r="J1431" s="145">
        <v>55.54</v>
      </c>
    </row>
    <row r="1432" spans="1:10" ht="24.75" customHeight="1">
      <c r="D1432" s="110" t="s">
        <v>1846</v>
      </c>
      <c r="E1432" s="107" t="s">
        <v>1845</v>
      </c>
      <c r="F1432" s="98" t="s">
        <v>136</v>
      </c>
      <c r="G1432" s="98" t="s">
        <v>547</v>
      </c>
      <c r="H1432" s="151">
        <v>20.0124</v>
      </c>
      <c r="I1432" s="145">
        <v>18.95</v>
      </c>
      <c r="J1432" s="145">
        <v>379.23</v>
      </c>
    </row>
    <row r="1433" spans="1:10" ht="24.75" customHeight="1">
      <c r="D1433" s="110" t="s">
        <v>1844</v>
      </c>
      <c r="E1433" s="99" t="s">
        <v>1843</v>
      </c>
      <c r="F1433" s="98" t="s">
        <v>136</v>
      </c>
      <c r="G1433" s="98" t="s">
        <v>160</v>
      </c>
      <c r="H1433" s="151">
        <v>0.75390000000000001</v>
      </c>
      <c r="I1433" s="145">
        <v>404.99</v>
      </c>
      <c r="J1433" s="145">
        <v>305.32</v>
      </c>
    </row>
    <row r="1434" spans="1:10" ht="24.75" customHeight="1">
      <c r="D1434" s="110" t="s">
        <v>1842</v>
      </c>
      <c r="E1434" s="99" t="s">
        <v>1841</v>
      </c>
      <c r="F1434" s="98" t="s">
        <v>136</v>
      </c>
      <c r="G1434" s="98" t="s">
        <v>137</v>
      </c>
      <c r="H1434" s="151">
        <v>1.36</v>
      </c>
      <c r="I1434" s="145">
        <v>60.16</v>
      </c>
      <c r="J1434" s="145">
        <v>81.81</v>
      </c>
    </row>
    <row r="1435" spans="1:10" ht="19.149999999999999" customHeight="1">
      <c r="D1435" s="110" t="s">
        <v>1840</v>
      </c>
      <c r="E1435" s="107" t="s">
        <v>1839</v>
      </c>
      <c r="F1435" s="98" t="s">
        <v>136</v>
      </c>
      <c r="G1435" s="98" t="s">
        <v>160</v>
      </c>
      <c r="H1435" s="151">
        <v>0.23519999999999999</v>
      </c>
      <c r="I1435" s="145">
        <v>2046.05</v>
      </c>
      <c r="J1435" s="145">
        <v>481.23</v>
      </c>
    </row>
    <row r="1436" spans="1:10" ht="24.75" customHeight="1">
      <c r="D1436" s="110" t="s">
        <v>1831</v>
      </c>
      <c r="E1436" s="107" t="s">
        <v>1830</v>
      </c>
      <c r="F1436" s="98" t="s">
        <v>136</v>
      </c>
      <c r="G1436" s="98" t="s">
        <v>160</v>
      </c>
      <c r="H1436" s="151">
        <v>1.4123000000000001</v>
      </c>
      <c r="I1436" s="145">
        <v>631.29</v>
      </c>
      <c r="J1436" s="145">
        <v>891.57</v>
      </c>
    </row>
    <row r="1437" spans="1:10" ht="24.75" customHeight="1">
      <c r="D1437" s="110" t="s">
        <v>1816</v>
      </c>
      <c r="E1437" s="99" t="s">
        <v>1815</v>
      </c>
      <c r="F1437" s="98" t="s">
        <v>136</v>
      </c>
      <c r="G1437" s="98" t="s">
        <v>160</v>
      </c>
      <c r="H1437" s="151">
        <v>0.29899999999999999</v>
      </c>
      <c r="I1437" s="145">
        <v>149.37</v>
      </c>
      <c r="J1437" s="145">
        <v>44.66</v>
      </c>
    </row>
    <row r="1438" spans="1:10" ht="13.15" customHeight="1">
      <c r="A1438" s="93">
        <v>154</v>
      </c>
      <c r="B1438" s="93" t="s">
        <v>370</v>
      </c>
      <c r="C1438" s="1">
        <f>J1438</f>
        <v>4201.6099999999997</v>
      </c>
      <c r="D1438" s="97"/>
      <c r="E1438" s="96"/>
      <c r="F1438" s="96"/>
      <c r="G1438" s="95"/>
      <c r="H1438" s="149" t="s">
        <v>951</v>
      </c>
      <c r="I1438" s="144"/>
      <c r="J1438" s="140">
        <v>4201.6099999999997</v>
      </c>
    </row>
    <row r="1439" spans="1:10" ht="17.649999999999999" customHeight="1">
      <c r="D1439" s="113" t="s">
        <v>1838</v>
      </c>
      <c r="E1439" s="112"/>
      <c r="F1439" s="112"/>
      <c r="G1439" s="112"/>
      <c r="H1439" s="148"/>
      <c r="I1439" s="143"/>
      <c r="J1439" s="144"/>
    </row>
    <row r="1440" spans="1:10" ht="13.15" customHeight="1">
      <c r="D1440" s="105" t="s">
        <v>965</v>
      </c>
      <c r="E1440" s="104"/>
      <c r="F1440" s="103" t="s">
        <v>112</v>
      </c>
      <c r="G1440" s="103" t="s">
        <v>113</v>
      </c>
      <c r="H1440" s="150" t="s">
        <v>959</v>
      </c>
      <c r="I1440" s="142" t="s">
        <v>958</v>
      </c>
      <c r="J1440" s="141" t="s">
        <v>8</v>
      </c>
    </row>
    <row r="1441" spans="1:10" ht="19.149999999999999" customHeight="1">
      <c r="D1441" s="110" t="s">
        <v>1837</v>
      </c>
      <c r="E1441" s="107" t="s">
        <v>1836</v>
      </c>
      <c r="F1441" s="98" t="s">
        <v>136</v>
      </c>
      <c r="G1441" s="98" t="s">
        <v>160</v>
      </c>
      <c r="H1441" s="151">
        <v>3.4256000000000002</v>
      </c>
      <c r="I1441" s="145">
        <v>96.5</v>
      </c>
      <c r="J1441" s="145">
        <v>330.57</v>
      </c>
    </row>
    <row r="1442" spans="1:10" ht="19.149999999999999" customHeight="1">
      <c r="D1442" s="110" t="s">
        <v>1835</v>
      </c>
      <c r="E1442" s="107" t="s">
        <v>1834</v>
      </c>
      <c r="F1442" s="98" t="s">
        <v>136</v>
      </c>
      <c r="G1442" s="98" t="s">
        <v>226</v>
      </c>
      <c r="H1442" s="151">
        <v>1</v>
      </c>
      <c r="I1442" s="145">
        <v>88.72</v>
      </c>
      <c r="J1442" s="145">
        <v>88.72</v>
      </c>
    </row>
    <row r="1443" spans="1:10" ht="24.75" customHeight="1">
      <c r="D1443" s="110" t="s">
        <v>1833</v>
      </c>
      <c r="E1443" s="99" t="s">
        <v>1832</v>
      </c>
      <c r="F1443" s="98" t="s">
        <v>136</v>
      </c>
      <c r="G1443" s="98" t="s">
        <v>226</v>
      </c>
      <c r="H1443" s="151">
        <v>3</v>
      </c>
      <c r="I1443" s="145">
        <v>684.87</v>
      </c>
      <c r="J1443" s="145">
        <v>2054.61</v>
      </c>
    </row>
    <row r="1444" spans="1:10" ht="13.15" customHeight="1">
      <c r="D1444" s="105" t="s">
        <v>960</v>
      </c>
      <c r="E1444" s="104"/>
      <c r="F1444" s="103" t="s">
        <v>112</v>
      </c>
      <c r="G1444" s="103" t="s">
        <v>113</v>
      </c>
      <c r="H1444" s="150" t="s">
        <v>959</v>
      </c>
      <c r="I1444" s="142" t="s">
        <v>958</v>
      </c>
      <c r="J1444" s="141" t="s">
        <v>8</v>
      </c>
    </row>
    <row r="1445" spans="1:10" ht="31.9" customHeight="1">
      <c r="D1445" s="110" t="s">
        <v>1826</v>
      </c>
      <c r="E1445" s="107" t="s">
        <v>1825</v>
      </c>
      <c r="F1445" s="98" t="s">
        <v>136</v>
      </c>
      <c r="G1445" s="98" t="s">
        <v>1256</v>
      </c>
      <c r="H1445" s="151">
        <v>1.1377999999999999</v>
      </c>
      <c r="I1445" s="145">
        <v>107.33</v>
      </c>
      <c r="J1445" s="145">
        <v>122.12</v>
      </c>
    </row>
    <row r="1446" spans="1:10" ht="31.9" customHeight="1">
      <c r="D1446" s="110" t="s">
        <v>1824</v>
      </c>
      <c r="E1446" s="107" t="s">
        <v>1823</v>
      </c>
      <c r="F1446" s="98" t="s">
        <v>136</v>
      </c>
      <c r="G1446" s="98" t="s">
        <v>1253</v>
      </c>
      <c r="H1446" s="151">
        <v>3.8273000000000001</v>
      </c>
      <c r="I1446" s="145">
        <v>44.58</v>
      </c>
      <c r="J1446" s="145">
        <v>170.62</v>
      </c>
    </row>
    <row r="1447" spans="1:10" ht="13.15" customHeight="1">
      <c r="D1447" s="110" t="s">
        <v>1260</v>
      </c>
      <c r="E1447" s="99" t="s">
        <v>1259</v>
      </c>
      <c r="F1447" s="98" t="s">
        <v>136</v>
      </c>
      <c r="G1447" s="98" t="s">
        <v>993</v>
      </c>
      <c r="H1447" s="151">
        <v>4.6928000000000001</v>
      </c>
      <c r="I1447" s="145">
        <v>18.91</v>
      </c>
      <c r="J1447" s="145">
        <v>88.74</v>
      </c>
    </row>
    <row r="1448" spans="1:10" ht="13.15" customHeight="1">
      <c r="D1448" s="110" t="s">
        <v>1178</v>
      </c>
      <c r="E1448" s="99" t="s">
        <v>1177</v>
      </c>
      <c r="F1448" s="98" t="s">
        <v>136</v>
      </c>
      <c r="G1448" s="98" t="s">
        <v>993</v>
      </c>
      <c r="H1448" s="151">
        <v>4.6928000000000001</v>
      </c>
      <c r="I1448" s="145">
        <v>15.3</v>
      </c>
      <c r="J1448" s="145">
        <v>71.790000000000006</v>
      </c>
    </row>
    <row r="1449" spans="1:10" ht="24.75" customHeight="1">
      <c r="D1449" s="110" t="s">
        <v>1820</v>
      </c>
      <c r="E1449" s="99" t="s">
        <v>1819</v>
      </c>
      <c r="F1449" s="98" t="s">
        <v>136</v>
      </c>
      <c r="G1449" s="98" t="s">
        <v>160</v>
      </c>
      <c r="H1449" s="151">
        <v>1.54E-2</v>
      </c>
      <c r="I1449" s="145">
        <v>3815.24</v>
      </c>
      <c r="J1449" s="145">
        <v>58.75</v>
      </c>
    </row>
    <row r="1450" spans="1:10" ht="19.149999999999999" customHeight="1">
      <c r="D1450" s="110" t="s">
        <v>1818</v>
      </c>
      <c r="E1450" s="107" t="s">
        <v>1817</v>
      </c>
      <c r="F1450" s="98" t="s">
        <v>136</v>
      </c>
      <c r="G1450" s="98" t="s">
        <v>160</v>
      </c>
      <c r="H1450" s="151">
        <v>0.55549999999999999</v>
      </c>
      <c r="I1450" s="145">
        <v>1481.5012715400176</v>
      </c>
      <c r="J1450" s="145">
        <v>822.97</v>
      </c>
    </row>
    <row r="1451" spans="1:10" ht="24.75" customHeight="1">
      <c r="D1451" s="110" t="s">
        <v>1831</v>
      </c>
      <c r="E1451" s="107" t="s">
        <v>1830</v>
      </c>
      <c r="F1451" s="98" t="s">
        <v>136</v>
      </c>
      <c r="G1451" s="116" t="s">
        <v>160</v>
      </c>
      <c r="H1451" s="151">
        <v>0.31369999999999998</v>
      </c>
      <c r="I1451" s="145">
        <v>631.29</v>
      </c>
      <c r="J1451" s="145">
        <v>198.03</v>
      </c>
    </row>
    <row r="1452" spans="1:10" ht="24.75" customHeight="1">
      <c r="D1452" s="110" t="s">
        <v>1816</v>
      </c>
      <c r="E1452" s="99" t="s">
        <v>1815</v>
      </c>
      <c r="F1452" s="98" t="s">
        <v>136</v>
      </c>
      <c r="G1452" s="116" t="s">
        <v>160</v>
      </c>
      <c r="H1452" s="151">
        <v>0.56410000000000005</v>
      </c>
      <c r="I1452" s="145">
        <v>149.37</v>
      </c>
      <c r="J1452" s="145">
        <v>84.25</v>
      </c>
    </row>
    <row r="1453" spans="1:10" ht="13.15" customHeight="1">
      <c r="A1453" s="93">
        <v>155</v>
      </c>
      <c r="B1453" s="93" t="s">
        <v>371</v>
      </c>
      <c r="C1453" s="1">
        <f>J1453</f>
        <v>4091.1699999999996</v>
      </c>
      <c r="D1453" s="97"/>
      <c r="E1453" s="96"/>
      <c r="F1453" s="96"/>
      <c r="G1453" s="95"/>
      <c r="H1453" s="149" t="s">
        <v>951</v>
      </c>
      <c r="I1453" s="144"/>
      <c r="J1453" s="140">
        <v>4091.1699999999996</v>
      </c>
    </row>
    <row r="1454" spans="1:10" ht="17.649999999999999" customHeight="1">
      <c r="D1454" s="113" t="s">
        <v>1829</v>
      </c>
      <c r="E1454" s="112"/>
      <c r="F1454" s="112"/>
      <c r="G1454" s="112"/>
      <c r="H1454" s="148"/>
      <c r="I1454" s="143"/>
      <c r="J1454" s="144"/>
    </row>
    <row r="1455" spans="1:10" ht="13.15" customHeight="1">
      <c r="D1455" s="105" t="s">
        <v>965</v>
      </c>
      <c r="E1455" s="104"/>
      <c r="F1455" s="103" t="s">
        <v>112</v>
      </c>
      <c r="G1455" s="103" t="s">
        <v>113</v>
      </c>
      <c r="H1455" s="150" t="s">
        <v>959</v>
      </c>
      <c r="I1455" s="142" t="s">
        <v>958</v>
      </c>
      <c r="J1455" s="141" t="s">
        <v>8</v>
      </c>
    </row>
    <row r="1456" spans="1:10" ht="24.75" customHeight="1">
      <c r="D1456" s="110" t="s">
        <v>1828</v>
      </c>
      <c r="E1456" s="99" t="s">
        <v>1827</v>
      </c>
      <c r="F1456" s="98" t="s">
        <v>136</v>
      </c>
      <c r="G1456" s="98" t="s">
        <v>226</v>
      </c>
      <c r="H1456" s="151">
        <v>4</v>
      </c>
      <c r="I1456" s="145">
        <v>390.37</v>
      </c>
      <c r="J1456" s="145">
        <v>1561.48</v>
      </c>
    </row>
    <row r="1457" spans="1:10" ht="13.15" customHeight="1">
      <c r="D1457" s="105" t="s">
        <v>960</v>
      </c>
      <c r="E1457" s="104"/>
      <c r="F1457" s="103" t="s">
        <v>112</v>
      </c>
      <c r="G1457" s="103" t="s">
        <v>113</v>
      </c>
      <c r="H1457" s="150" t="s">
        <v>959</v>
      </c>
      <c r="I1457" s="142" t="s">
        <v>958</v>
      </c>
      <c r="J1457" s="141" t="s">
        <v>8</v>
      </c>
    </row>
    <row r="1458" spans="1:10" ht="31.9" customHeight="1">
      <c r="D1458" s="110" t="s">
        <v>1826</v>
      </c>
      <c r="E1458" s="107" t="s">
        <v>1825</v>
      </c>
      <c r="F1458" s="98" t="s">
        <v>136</v>
      </c>
      <c r="G1458" s="98" t="s">
        <v>1256</v>
      </c>
      <c r="H1458" s="151">
        <v>0.40189999999999998</v>
      </c>
      <c r="I1458" s="145">
        <v>107.33</v>
      </c>
      <c r="J1458" s="145">
        <v>43.13</v>
      </c>
    </row>
    <row r="1459" spans="1:10" ht="31.9" customHeight="1">
      <c r="D1459" s="110" t="s">
        <v>1824</v>
      </c>
      <c r="E1459" s="107" t="s">
        <v>1823</v>
      </c>
      <c r="F1459" s="98" t="s">
        <v>136</v>
      </c>
      <c r="G1459" s="98" t="s">
        <v>1253</v>
      </c>
      <c r="H1459" s="151">
        <v>1.3516999999999999</v>
      </c>
      <c r="I1459" s="145">
        <v>44.58</v>
      </c>
      <c r="J1459" s="145">
        <v>60.25</v>
      </c>
    </row>
    <row r="1460" spans="1:10" ht="13.15" customHeight="1">
      <c r="D1460" s="110" t="s">
        <v>1260</v>
      </c>
      <c r="E1460" s="99" t="s">
        <v>1259</v>
      </c>
      <c r="F1460" s="98" t="s">
        <v>136</v>
      </c>
      <c r="G1460" s="98" t="s">
        <v>993</v>
      </c>
      <c r="H1460" s="151">
        <v>0.35313256536218962</v>
      </c>
      <c r="I1460" s="145">
        <v>18.91</v>
      </c>
      <c r="J1460" s="145">
        <v>6.67</v>
      </c>
    </row>
    <row r="1461" spans="1:10" ht="13.15" customHeight="1">
      <c r="D1461" s="110" t="s">
        <v>1178</v>
      </c>
      <c r="E1461" s="99" t="s">
        <v>1177</v>
      </c>
      <c r="F1461" s="98" t="s">
        <v>136</v>
      </c>
      <c r="G1461" s="98" t="s">
        <v>993</v>
      </c>
      <c r="H1461" s="151">
        <v>1.5879000000000001</v>
      </c>
      <c r="I1461" s="145">
        <v>15.3</v>
      </c>
      <c r="J1461" s="145">
        <v>24.29</v>
      </c>
    </row>
    <row r="1462" spans="1:10" ht="19.149999999999999" customHeight="1">
      <c r="D1462" s="110" t="s">
        <v>1822</v>
      </c>
      <c r="E1462" s="107" t="s">
        <v>1821</v>
      </c>
      <c r="F1462" s="98" t="s">
        <v>136</v>
      </c>
      <c r="G1462" s="98" t="s">
        <v>160</v>
      </c>
      <c r="H1462" s="151">
        <v>5.8299999999999998E-2</v>
      </c>
      <c r="I1462" s="145">
        <v>502.65</v>
      </c>
      <c r="J1462" s="145">
        <v>29.3</v>
      </c>
    </row>
    <row r="1463" spans="1:10" ht="24.75" customHeight="1">
      <c r="D1463" s="110" t="s">
        <v>1820</v>
      </c>
      <c r="E1463" s="99" t="s">
        <v>1819</v>
      </c>
      <c r="F1463" s="98" t="s">
        <v>136</v>
      </c>
      <c r="G1463" s="98" t="s">
        <v>160</v>
      </c>
      <c r="H1463" s="151">
        <v>1.54E-2</v>
      </c>
      <c r="I1463" s="145">
        <v>3815.24</v>
      </c>
      <c r="J1463" s="145">
        <v>58.75</v>
      </c>
    </row>
    <row r="1464" spans="1:10" ht="19.149999999999999" customHeight="1">
      <c r="D1464" s="110" t="s">
        <v>1818</v>
      </c>
      <c r="E1464" s="107" t="s">
        <v>1817</v>
      </c>
      <c r="F1464" s="98" t="s">
        <v>136</v>
      </c>
      <c r="G1464" s="98" t="s">
        <v>160</v>
      </c>
      <c r="H1464" s="151">
        <v>0.23730000000000001</v>
      </c>
      <c r="I1464" s="145">
        <v>1481.5012715400176</v>
      </c>
      <c r="J1464" s="145">
        <v>351.56</v>
      </c>
    </row>
    <row r="1465" spans="1:10" ht="24.75" customHeight="1">
      <c r="D1465" s="110" t="s">
        <v>1816</v>
      </c>
      <c r="E1465" s="99" t="s">
        <v>1815</v>
      </c>
      <c r="F1465" s="98" t="s">
        <v>136</v>
      </c>
      <c r="G1465" s="98" t="s">
        <v>160</v>
      </c>
      <c r="H1465" s="151">
        <v>0.37330000000000002</v>
      </c>
      <c r="I1465" s="145">
        <v>149.37</v>
      </c>
      <c r="J1465" s="145">
        <v>55.75</v>
      </c>
    </row>
    <row r="1466" spans="1:10" ht="13.15" customHeight="1">
      <c r="A1466" s="93">
        <v>156</v>
      </c>
      <c r="B1466" s="93" t="s">
        <v>373</v>
      </c>
      <c r="C1466" s="1">
        <f>J1466</f>
        <v>2191.1800000000003</v>
      </c>
      <c r="D1466" s="97"/>
      <c r="E1466" s="96"/>
      <c r="F1466" s="96"/>
      <c r="G1466" s="95"/>
      <c r="H1466" s="149" t="s">
        <v>951</v>
      </c>
      <c r="I1466" s="144"/>
      <c r="J1466" s="140">
        <v>2191.1800000000003</v>
      </c>
    </row>
    <row r="1467" spans="1:10" ht="19.149999999999999" customHeight="1">
      <c r="D1467" s="109" t="s">
        <v>1814</v>
      </c>
      <c r="E1467" s="108"/>
      <c r="F1467" s="108"/>
      <c r="G1467" s="108"/>
      <c r="H1467" s="152"/>
      <c r="I1467" s="146"/>
      <c r="J1467" s="147"/>
    </row>
    <row r="1468" spans="1:10" ht="13.15" customHeight="1">
      <c r="D1468" s="105" t="s">
        <v>965</v>
      </c>
      <c r="E1468" s="104"/>
      <c r="F1468" s="103" t="s">
        <v>112</v>
      </c>
      <c r="G1468" s="103" t="s">
        <v>113</v>
      </c>
      <c r="H1468" s="150" t="s">
        <v>959</v>
      </c>
      <c r="I1468" s="142" t="s">
        <v>958</v>
      </c>
      <c r="J1468" s="141" t="s">
        <v>8</v>
      </c>
    </row>
    <row r="1469" spans="1:10" ht="17.649999999999999" customHeight="1">
      <c r="D1469" s="106">
        <v>38193</v>
      </c>
      <c r="E1469" s="99" t="s">
        <v>1813</v>
      </c>
      <c r="F1469" s="98" t="s">
        <v>121</v>
      </c>
      <c r="G1469" s="98" t="s">
        <v>118</v>
      </c>
      <c r="H1469" s="151">
        <v>1</v>
      </c>
      <c r="I1469" s="145">
        <v>8.64</v>
      </c>
      <c r="J1469" s="145">
        <v>8.64</v>
      </c>
    </row>
    <row r="1470" spans="1:10" ht="24.75" customHeight="1">
      <c r="D1470" s="106">
        <v>38769</v>
      </c>
      <c r="E1470" s="107" t="s">
        <v>1812</v>
      </c>
      <c r="F1470" s="98" t="s">
        <v>121</v>
      </c>
      <c r="G1470" s="98" t="s">
        <v>118</v>
      </c>
      <c r="H1470" s="151">
        <v>1</v>
      </c>
      <c r="I1470" s="145">
        <v>44.21</v>
      </c>
      <c r="J1470" s="145">
        <v>44.21</v>
      </c>
    </row>
    <row r="1471" spans="1:10" ht="13.15" customHeight="1">
      <c r="D1471" s="105" t="s">
        <v>960</v>
      </c>
      <c r="E1471" s="104"/>
      <c r="F1471" s="103" t="s">
        <v>112</v>
      </c>
      <c r="G1471" s="103" t="s">
        <v>113</v>
      </c>
      <c r="H1471" s="150" t="s">
        <v>959</v>
      </c>
      <c r="I1471" s="142" t="s">
        <v>958</v>
      </c>
      <c r="J1471" s="141" t="s">
        <v>8</v>
      </c>
    </row>
    <row r="1472" spans="1:10" ht="13.15" customHeight="1">
      <c r="D1472" s="100">
        <v>88247</v>
      </c>
      <c r="E1472" s="99" t="s">
        <v>1300</v>
      </c>
      <c r="F1472" s="98" t="s">
        <v>121</v>
      </c>
      <c r="G1472" s="98" t="s">
        <v>147</v>
      </c>
      <c r="H1472" s="151">
        <v>0.19719999999999999</v>
      </c>
      <c r="I1472" s="145">
        <v>14.01</v>
      </c>
      <c r="J1472" s="145">
        <v>2.76</v>
      </c>
    </row>
    <row r="1473" spans="1:10" ht="13.15" customHeight="1">
      <c r="D1473" s="100">
        <v>88264</v>
      </c>
      <c r="E1473" s="99" t="s">
        <v>1299</v>
      </c>
      <c r="F1473" s="98" t="s">
        <v>121</v>
      </c>
      <c r="G1473" s="98" t="s">
        <v>147</v>
      </c>
      <c r="H1473" s="151">
        <v>0.29477576470588224</v>
      </c>
      <c r="I1473" s="145">
        <v>17.940000000000001</v>
      </c>
      <c r="J1473" s="145">
        <v>5.28</v>
      </c>
    </row>
    <row r="1474" spans="1:10" ht="13.15" customHeight="1">
      <c r="A1474" s="93">
        <v>157</v>
      </c>
      <c r="B1474" s="93">
        <v>97605</v>
      </c>
      <c r="C1474" s="1">
        <f>J1474</f>
        <v>60.89</v>
      </c>
      <c r="D1474" s="97"/>
      <c r="E1474" s="96"/>
      <c r="F1474" s="96"/>
      <c r="G1474" s="95"/>
      <c r="H1474" s="149" t="s">
        <v>951</v>
      </c>
      <c r="I1474" s="144"/>
      <c r="J1474" s="140">
        <v>60.89</v>
      </c>
    </row>
    <row r="1475" spans="1:10" ht="17.649999999999999" customHeight="1">
      <c r="D1475" s="113" t="s">
        <v>1811</v>
      </c>
      <c r="E1475" s="112"/>
      <c r="F1475" s="112"/>
      <c r="G1475" s="112"/>
      <c r="H1475" s="148"/>
      <c r="I1475" s="143"/>
      <c r="J1475" s="144"/>
    </row>
    <row r="1476" spans="1:10" ht="13.15" customHeight="1">
      <c r="D1476" s="105" t="s">
        <v>991</v>
      </c>
      <c r="E1476" s="104"/>
      <c r="F1476" s="103" t="s">
        <v>112</v>
      </c>
      <c r="G1476" s="103" t="s">
        <v>113</v>
      </c>
      <c r="H1476" s="150" t="s">
        <v>959</v>
      </c>
      <c r="I1476" s="142" t="s">
        <v>958</v>
      </c>
      <c r="J1476" s="141" t="s">
        <v>8</v>
      </c>
    </row>
    <row r="1477" spans="1:10" ht="13.15" customHeight="1">
      <c r="D1477" s="114" t="s">
        <v>1309</v>
      </c>
      <c r="E1477" s="99" t="s">
        <v>1308</v>
      </c>
      <c r="F1477" s="98" t="s">
        <v>136</v>
      </c>
      <c r="G1477" s="98" t="s">
        <v>993</v>
      </c>
      <c r="H1477" s="151">
        <v>0.3</v>
      </c>
      <c r="I1477" s="145">
        <v>13.99</v>
      </c>
      <c r="J1477" s="145">
        <v>4.1900000000000004</v>
      </c>
    </row>
    <row r="1478" spans="1:10" ht="13.15" customHeight="1">
      <c r="D1478" s="114" t="s">
        <v>1003</v>
      </c>
      <c r="E1478" s="99" t="s">
        <v>1002</v>
      </c>
      <c r="F1478" s="98" t="s">
        <v>136</v>
      </c>
      <c r="G1478" s="98" t="s">
        <v>993</v>
      </c>
      <c r="H1478" s="151">
        <v>0.3</v>
      </c>
      <c r="I1478" s="145">
        <v>10.55</v>
      </c>
      <c r="J1478" s="145">
        <v>3.16</v>
      </c>
    </row>
    <row r="1479" spans="1:10" ht="13.15" customHeight="1">
      <c r="D1479" s="105" t="s">
        <v>965</v>
      </c>
      <c r="E1479" s="104"/>
      <c r="F1479" s="103" t="s">
        <v>112</v>
      </c>
      <c r="G1479" s="103" t="s">
        <v>113</v>
      </c>
      <c r="H1479" s="150" t="s">
        <v>959</v>
      </c>
      <c r="I1479" s="142" t="s">
        <v>958</v>
      </c>
      <c r="J1479" s="141" t="s">
        <v>8</v>
      </c>
    </row>
    <row r="1480" spans="1:10" ht="19.149999999999999" customHeight="1">
      <c r="D1480" s="114" t="s">
        <v>1810</v>
      </c>
      <c r="E1480" s="107" t="s">
        <v>1433</v>
      </c>
      <c r="F1480" s="98" t="s">
        <v>136</v>
      </c>
      <c r="G1480" s="98" t="s">
        <v>226</v>
      </c>
      <c r="H1480" s="151">
        <v>1</v>
      </c>
      <c r="I1480" s="145">
        <v>265.37979857142869</v>
      </c>
      <c r="J1480" s="145">
        <v>265.37</v>
      </c>
    </row>
    <row r="1481" spans="1:10" ht="13.15" customHeight="1">
      <c r="D1481" s="105" t="s">
        <v>960</v>
      </c>
      <c r="E1481" s="104"/>
      <c r="F1481" s="103" t="s">
        <v>112</v>
      </c>
      <c r="G1481" s="103" t="s">
        <v>113</v>
      </c>
      <c r="H1481" s="150" t="s">
        <v>959</v>
      </c>
      <c r="I1481" s="142" t="s">
        <v>958</v>
      </c>
      <c r="J1481" s="141" t="s">
        <v>8</v>
      </c>
    </row>
    <row r="1482" spans="1:10" ht="13.15" customHeight="1">
      <c r="D1482" s="114" t="s">
        <v>995</v>
      </c>
      <c r="E1482" s="99" t="s">
        <v>994</v>
      </c>
      <c r="F1482" s="98" t="s">
        <v>136</v>
      </c>
      <c r="G1482" s="98" t="s">
        <v>993</v>
      </c>
      <c r="H1482" s="151">
        <v>0.3</v>
      </c>
      <c r="I1482" s="145">
        <v>2.98</v>
      </c>
      <c r="J1482" s="145">
        <v>0.89</v>
      </c>
    </row>
    <row r="1483" spans="1:10" ht="13.15" customHeight="1">
      <c r="D1483" s="114" t="s">
        <v>1305</v>
      </c>
      <c r="E1483" s="99" t="s">
        <v>1304</v>
      </c>
      <c r="F1483" s="98" t="s">
        <v>136</v>
      </c>
      <c r="G1483" s="98" t="s">
        <v>993</v>
      </c>
      <c r="H1483" s="151">
        <v>0.3</v>
      </c>
      <c r="I1483" s="145">
        <v>2.85</v>
      </c>
      <c r="J1483" s="145">
        <v>0.85</v>
      </c>
    </row>
    <row r="1484" spans="1:10" ht="13.15" customHeight="1">
      <c r="A1484" s="93">
        <v>158</v>
      </c>
      <c r="B1484" s="93" t="s">
        <v>375</v>
      </c>
      <c r="C1484" s="1">
        <f>J1484</f>
        <v>274.46000000000004</v>
      </c>
      <c r="D1484" s="97"/>
      <c r="E1484" s="96"/>
      <c r="F1484" s="96"/>
      <c r="G1484" s="95"/>
      <c r="H1484" s="149" t="s">
        <v>951</v>
      </c>
      <c r="I1484" s="144"/>
      <c r="J1484" s="140">
        <v>274.46000000000004</v>
      </c>
    </row>
    <row r="1485" spans="1:10" ht="17.649999999999999" customHeight="1">
      <c r="D1485" s="113" t="s">
        <v>1809</v>
      </c>
      <c r="E1485" s="112"/>
      <c r="F1485" s="112"/>
      <c r="G1485" s="112"/>
      <c r="H1485" s="148"/>
      <c r="I1485" s="143"/>
      <c r="J1485" s="144"/>
    </row>
    <row r="1486" spans="1:10" ht="13.15" customHeight="1">
      <c r="D1486" s="105" t="s">
        <v>965</v>
      </c>
      <c r="E1486" s="104"/>
      <c r="F1486" s="103" t="s">
        <v>112</v>
      </c>
      <c r="G1486" s="103" t="s">
        <v>113</v>
      </c>
      <c r="H1486" s="150" t="s">
        <v>959</v>
      </c>
      <c r="I1486" s="142" t="s">
        <v>958</v>
      </c>
      <c r="J1486" s="141" t="s">
        <v>8</v>
      </c>
    </row>
    <row r="1487" spans="1:10" ht="13.15" customHeight="1">
      <c r="D1487" s="114" t="s">
        <v>1582</v>
      </c>
      <c r="E1487" s="99" t="s">
        <v>1581</v>
      </c>
      <c r="F1487" s="98" t="s">
        <v>136</v>
      </c>
      <c r="G1487" s="98" t="s">
        <v>226</v>
      </c>
      <c r="H1487" s="151">
        <v>1</v>
      </c>
      <c r="I1487" s="145">
        <v>7.9202200000000023</v>
      </c>
      <c r="J1487" s="145">
        <v>7.92</v>
      </c>
    </row>
    <row r="1488" spans="1:10" ht="13.15" customHeight="1">
      <c r="A1488" s="93">
        <v>159</v>
      </c>
      <c r="B1488" s="93" t="s">
        <v>376</v>
      </c>
      <c r="C1488" s="1">
        <f>J1488</f>
        <v>7.92</v>
      </c>
      <c r="D1488" s="97"/>
      <c r="E1488" s="96"/>
      <c r="F1488" s="96"/>
      <c r="G1488" s="95"/>
      <c r="H1488" s="149" t="s">
        <v>951</v>
      </c>
      <c r="I1488" s="144"/>
      <c r="J1488" s="140">
        <v>7.92</v>
      </c>
    </row>
    <row r="1489" spans="1:10" ht="17.649999999999999" customHeight="1">
      <c r="D1489" s="113" t="s">
        <v>1808</v>
      </c>
      <c r="E1489" s="112"/>
      <c r="F1489" s="112"/>
      <c r="G1489" s="112"/>
      <c r="H1489" s="148"/>
      <c r="I1489" s="143"/>
      <c r="J1489" s="144"/>
    </row>
    <row r="1490" spans="1:10" ht="13.15" customHeight="1">
      <c r="D1490" s="105" t="s">
        <v>991</v>
      </c>
      <c r="E1490" s="104"/>
      <c r="F1490" s="103" t="s">
        <v>112</v>
      </c>
      <c r="G1490" s="103" t="s">
        <v>113</v>
      </c>
      <c r="H1490" s="150" t="s">
        <v>959</v>
      </c>
      <c r="I1490" s="142" t="s">
        <v>958</v>
      </c>
      <c r="J1490" s="141" t="s">
        <v>8</v>
      </c>
    </row>
    <row r="1491" spans="1:10" ht="13.15" customHeight="1">
      <c r="D1491" s="114" t="s">
        <v>1309</v>
      </c>
      <c r="E1491" s="99" t="s">
        <v>1308</v>
      </c>
      <c r="F1491" s="98" t="s">
        <v>136</v>
      </c>
      <c r="G1491" s="98" t="s">
        <v>993</v>
      </c>
      <c r="H1491" s="151">
        <v>0.28650000000000053</v>
      </c>
      <c r="I1491" s="145">
        <v>13.99</v>
      </c>
      <c r="J1491" s="145">
        <v>4</v>
      </c>
    </row>
    <row r="1492" spans="1:10" ht="13.15" customHeight="1">
      <c r="D1492" s="114" t="s">
        <v>1003</v>
      </c>
      <c r="E1492" s="99" t="s">
        <v>1002</v>
      </c>
      <c r="F1492" s="98" t="s">
        <v>136</v>
      </c>
      <c r="G1492" s="98" t="s">
        <v>993</v>
      </c>
      <c r="H1492" s="151">
        <v>0.34912500000000013</v>
      </c>
      <c r="I1492" s="145">
        <v>10.55</v>
      </c>
      <c r="J1492" s="145">
        <v>3.68</v>
      </c>
    </row>
    <row r="1493" spans="1:10" ht="13.15" customHeight="1">
      <c r="D1493" s="105" t="s">
        <v>965</v>
      </c>
      <c r="E1493" s="104"/>
      <c r="F1493" s="103" t="s">
        <v>112</v>
      </c>
      <c r="G1493" s="103" t="s">
        <v>113</v>
      </c>
      <c r="H1493" s="150" t="s">
        <v>959</v>
      </c>
      <c r="I1493" s="142" t="s">
        <v>958</v>
      </c>
      <c r="J1493" s="141" t="s">
        <v>8</v>
      </c>
    </row>
    <row r="1494" spans="1:10" ht="13.15" customHeight="1">
      <c r="D1494" s="114" t="s">
        <v>1807</v>
      </c>
      <c r="E1494" s="99" t="s">
        <v>1806</v>
      </c>
      <c r="F1494" s="98" t="s">
        <v>136</v>
      </c>
      <c r="G1494" s="98" t="s">
        <v>226</v>
      </c>
      <c r="H1494" s="151">
        <v>1</v>
      </c>
      <c r="I1494" s="145">
        <v>2.2999999999999998</v>
      </c>
      <c r="J1494" s="145">
        <v>2.2999999999999998</v>
      </c>
    </row>
    <row r="1495" spans="1:10" ht="13.15" customHeight="1">
      <c r="D1495" s="114" t="s">
        <v>1805</v>
      </c>
      <c r="E1495" s="99" t="s">
        <v>1804</v>
      </c>
      <c r="F1495" s="98" t="s">
        <v>136</v>
      </c>
      <c r="G1495" s="98" t="s">
        <v>226</v>
      </c>
      <c r="H1495" s="151">
        <v>1</v>
      </c>
      <c r="I1495" s="145">
        <v>4.91</v>
      </c>
      <c r="J1495" s="145">
        <v>4.91</v>
      </c>
    </row>
    <row r="1496" spans="1:10" ht="13.15" customHeight="1">
      <c r="D1496" s="105" t="s">
        <v>960</v>
      </c>
      <c r="E1496" s="104"/>
      <c r="F1496" s="103" t="s">
        <v>112</v>
      </c>
      <c r="G1496" s="103" t="s">
        <v>113</v>
      </c>
      <c r="H1496" s="150" t="s">
        <v>959</v>
      </c>
      <c r="I1496" s="142" t="s">
        <v>958</v>
      </c>
      <c r="J1496" s="141" t="s">
        <v>8</v>
      </c>
    </row>
    <row r="1497" spans="1:10" ht="13.15" customHeight="1">
      <c r="D1497" s="114" t="s">
        <v>995</v>
      </c>
      <c r="E1497" s="99" t="s">
        <v>994</v>
      </c>
      <c r="F1497" s="98" t="s">
        <v>136</v>
      </c>
      <c r="G1497" s="98" t="s">
        <v>993</v>
      </c>
      <c r="H1497" s="151">
        <v>0.35</v>
      </c>
      <c r="I1497" s="145">
        <v>2.98</v>
      </c>
      <c r="J1497" s="145">
        <v>1.04</v>
      </c>
    </row>
    <row r="1498" spans="1:10" ht="13.15" customHeight="1">
      <c r="D1498" s="114" t="s">
        <v>1305</v>
      </c>
      <c r="E1498" s="99" t="s">
        <v>1304</v>
      </c>
      <c r="F1498" s="98" t="s">
        <v>136</v>
      </c>
      <c r="G1498" s="98" t="s">
        <v>993</v>
      </c>
      <c r="H1498" s="151">
        <v>0.35</v>
      </c>
      <c r="I1498" s="145">
        <v>2.85</v>
      </c>
      <c r="J1498" s="145">
        <v>0.99</v>
      </c>
    </row>
    <row r="1499" spans="1:10" ht="13.15" customHeight="1">
      <c r="A1499" s="93">
        <v>160</v>
      </c>
      <c r="B1499" s="93" t="s">
        <v>379</v>
      </c>
      <c r="C1499" s="1">
        <f>J1499</f>
        <v>16.919999999999998</v>
      </c>
      <c r="D1499" s="97"/>
      <c r="E1499" s="96"/>
      <c r="F1499" s="96"/>
      <c r="G1499" s="95"/>
      <c r="H1499" s="149" t="s">
        <v>951</v>
      </c>
      <c r="I1499" s="144"/>
      <c r="J1499" s="140">
        <v>16.919999999999998</v>
      </c>
    </row>
    <row r="1500" spans="1:10" ht="17.649999999999999" customHeight="1">
      <c r="D1500" s="113" t="s">
        <v>1803</v>
      </c>
      <c r="E1500" s="112"/>
      <c r="F1500" s="112"/>
      <c r="G1500" s="112"/>
      <c r="H1500" s="148"/>
      <c r="I1500" s="143"/>
      <c r="J1500" s="144"/>
    </row>
    <row r="1501" spans="1:10" ht="13.15" customHeight="1">
      <c r="A1501" s="93">
        <v>161</v>
      </c>
      <c r="B1501" s="93" t="s">
        <v>381</v>
      </c>
      <c r="C1501" s="1">
        <f>J1501</f>
        <v>215.88</v>
      </c>
      <c r="D1501" s="113"/>
      <c r="E1501" s="94"/>
      <c r="H1501" s="149" t="s">
        <v>951</v>
      </c>
      <c r="J1501" s="140">
        <v>215.88</v>
      </c>
    </row>
    <row r="1502" spans="1:10" ht="19.149999999999999" customHeight="1">
      <c r="D1502" s="109" t="s">
        <v>1802</v>
      </c>
      <c r="E1502" s="108"/>
      <c r="F1502" s="108"/>
      <c r="G1502" s="108"/>
      <c r="H1502" s="152"/>
      <c r="I1502" s="146"/>
      <c r="J1502" s="147"/>
    </row>
    <row r="1503" spans="1:10" ht="13.15" customHeight="1">
      <c r="D1503" s="105" t="s">
        <v>965</v>
      </c>
      <c r="E1503" s="104"/>
      <c r="F1503" s="103" t="s">
        <v>112</v>
      </c>
      <c r="G1503" s="103" t="s">
        <v>113</v>
      </c>
      <c r="H1503" s="150" t="s">
        <v>959</v>
      </c>
      <c r="I1503" s="142" t="s">
        <v>958</v>
      </c>
      <c r="J1503" s="141" t="s">
        <v>8</v>
      </c>
    </row>
    <row r="1504" spans="1:10" ht="19.149999999999999" customHeight="1">
      <c r="D1504" s="106">
        <v>2581</v>
      </c>
      <c r="E1504" s="107" t="s">
        <v>1801</v>
      </c>
      <c r="F1504" s="98" t="s">
        <v>121</v>
      </c>
      <c r="G1504" s="98" t="s">
        <v>118</v>
      </c>
      <c r="H1504" s="151">
        <v>1</v>
      </c>
      <c r="I1504" s="145">
        <v>17.11</v>
      </c>
      <c r="J1504" s="145">
        <v>17.11</v>
      </c>
    </row>
    <row r="1505" spans="1:10" ht="24.75" customHeight="1">
      <c r="D1505" s="106">
        <v>11950</v>
      </c>
      <c r="E1505" s="99" t="s">
        <v>1302</v>
      </c>
      <c r="F1505" s="98" t="s">
        <v>121</v>
      </c>
      <c r="G1505" s="98" t="s">
        <v>118</v>
      </c>
      <c r="H1505" s="151">
        <v>2</v>
      </c>
      <c r="I1505" s="145">
        <v>0.14000000000000001</v>
      </c>
      <c r="J1505" s="145">
        <v>0.28000000000000003</v>
      </c>
    </row>
    <row r="1506" spans="1:10" ht="13.15" customHeight="1">
      <c r="D1506" s="105" t="s">
        <v>960</v>
      </c>
      <c r="E1506" s="104"/>
      <c r="F1506" s="103" t="s">
        <v>112</v>
      </c>
      <c r="G1506" s="103" t="s">
        <v>113</v>
      </c>
      <c r="H1506" s="150" t="s">
        <v>959</v>
      </c>
      <c r="I1506" s="142" t="s">
        <v>958</v>
      </c>
      <c r="J1506" s="141" t="s">
        <v>8</v>
      </c>
    </row>
    <row r="1507" spans="1:10" ht="13.15" customHeight="1">
      <c r="D1507" s="100">
        <v>88247</v>
      </c>
      <c r="E1507" s="99" t="s">
        <v>1300</v>
      </c>
      <c r="F1507" s="98" t="s">
        <v>121</v>
      </c>
      <c r="G1507" s="98" t="s">
        <v>147</v>
      </c>
      <c r="H1507" s="151">
        <v>0.53849999999999998</v>
      </c>
      <c r="I1507" s="145">
        <v>14.01</v>
      </c>
      <c r="J1507" s="145">
        <v>7.54</v>
      </c>
    </row>
    <row r="1508" spans="1:10" ht="13.15" customHeight="1">
      <c r="D1508" s="100">
        <v>88264</v>
      </c>
      <c r="E1508" s="99" t="s">
        <v>1299</v>
      </c>
      <c r="F1508" s="98" t="s">
        <v>121</v>
      </c>
      <c r="G1508" s="98" t="s">
        <v>147</v>
      </c>
      <c r="H1508" s="151">
        <v>0.44206109833465557</v>
      </c>
      <c r="I1508" s="145">
        <v>17.940000000000001</v>
      </c>
      <c r="J1508" s="145">
        <v>7.93</v>
      </c>
    </row>
    <row r="1509" spans="1:10" ht="13.15" customHeight="1">
      <c r="A1509" s="93">
        <v>162</v>
      </c>
      <c r="B1509" s="93">
        <v>95802</v>
      </c>
      <c r="C1509" s="1">
        <f>J1509</f>
        <v>32.86</v>
      </c>
      <c r="D1509" s="97"/>
      <c r="E1509" s="96"/>
      <c r="F1509" s="96"/>
      <c r="G1509" s="95"/>
      <c r="H1509" s="149" t="s">
        <v>951</v>
      </c>
      <c r="I1509" s="144"/>
      <c r="J1509" s="140">
        <v>32.86</v>
      </c>
    </row>
    <row r="1510" spans="1:10" ht="19.149999999999999" customHeight="1">
      <c r="D1510" s="109" t="s">
        <v>1800</v>
      </c>
      <c r="E1510" s="108"/>
      <c r="F1510" s="108"/>
      <c r="G1510" s="108"/>
      <c r="H1510" s="152"/>
      <c r="I1510" s="146"/>
      <c r="J1510" s="147"/>
    </row>
    <row r="1511" spans="1:10" ht="13.15" customHeight="1">
      <c r="D1511" s="105" t="s">
        <v>965</v>
      </c>
      <c r="E1511" s="104"/>
      <c r="F1511" s="103" t="s">
        <v>112</v>
      </c>
      <c r="G1511" s="103" t="s">
        <v>113</v>
      </c>
      <c r="H1511" s="150" t="s">
        <v>959</v>
      </c>
      <c r="I1511" s="142" t="s">
        <v>958</v>
      </c>
      <c r="J1511" s="141" t="s">
        <v>8</v>
      </c>
    </row>
    <row r="1512" spans="1:10" ht="19.149999999999999" customHeight="1">
      <c r="D1512" s="106">
        <v>1879</v>
      </c>
      <c r="E1512" s="107" t="s">
        <v>1317</v>
      </c>
      <c r="F1512" s="98" t="s">
        <v>121</v>
      </c>
      <c r="G1512" s="98" t="s">
        <v>118</v>
      </c>
      <c r="H1512" s="151">
        <v>1</v>
      </c>
      <c r="I1512" s="145">
        <v>2.3215666666666661</v>
      </c>
      <c r="J1512" s="145">
        <v>2.3199999999999998</v>
      </c>
    </row>
    <row r="1513" spans="1:10" ht="13.15" customHeight="1">
      <c r="D1513" s="105" t="s">
        <v>960</v>
      </c>
      <c r="E1513" s="104"/>
      <c r="F1513" s="103" t="s">
        <v>112</v>
      </c>
      <c r="G1513" s="103" t="s">
        <v>113</v>
      </c>
      <c r="H1513" s="150" t="s">
        <v>959</v>
      </c>
      <c r="I1513" s="142" t="s">
        <v>958</v>
      </c>
      <c r="J1513" s="141" t="s">
        <v>8</v>
      </c>
    </row>
    <row r="1514" spans="1:10" ht="13.15" customHeight="1">
      <c r="D1514" s="100">
        <v>88247</v>
      </c>
      <c r="E1514" s="99" t="s">
        <v>1300</v>
      </c>
      <c r="F1514" s="98" t="s">
        <v>121</v>
      </c>
      <c r="G1514" s="98" t="s">
        <v>147</v>
      </c>
      <c r="H1514" s="151">
        <v>0.16</v>
      </c>
      <c r="I1514" s="145">
        <v>14.01</v>
      </c>
      <c r="J1514" s="145">
        <v>2.2400000000000002</v>
      </c>
    </row>
    <row r="1515" spans="1:10" ht="13.15" customHeight="1">
      <c r="D1515" s="100">
        <v>88264</v>
      </c>
      <c r="E1515" s="99" t="s">
        <v>1299</v>
      </c>
      <c r="F1515" s="98" t="s">
        <v>121</v>
      </c>
      <c r="G1515" s="98" t="s">
        <v>147</v>
      </c>
      <c r="H1515" s="151">
        <v>0.16</v>
      </c>
      <c r="I1515" s="145">
        <v>17.940000000000001</v>
      </c>
      <c r="J1515" s="145">
        <v>2.87</v>
      </c>
    </row>
    <row r="1516" spans="1:10" ht="13.15" customHeight="1">
      <c r="A1516" s="93">
        <v>163</v>
      </c>
      <c r="B1516" s="93">
        <v>91890</v>
      </c>
      <c r="C1516" s="1">
        <f>J1516</f>
        <v>7.4300000000000006</v>
      </c>
      <c r="D1516" s="97"/>
      <c r="E1516" s="96"/>
      <c r="F1516" s="96"/>
      <c r="G1516" s="95"/>
      <c r="H1516" s="149" t="s">
        <v>951</v>
      </c>
      <c r="I1516" s="144"/>
      <c r="J1516" s="140">
        <v>7.4300000000000006</v>
      </c>
    </row>
    <row r="1517" spans="1:10" ht="17.649999999999999" customHeight="1">
      <c r="D1517" s="113" t="s">
        <v>1799</v>
      </c>
      <c r="E1517" s="112"/>
      <c r="F1517" s="112"/>
      <c r="G1517" s="112"/>
      <c r="H1517" s="148"/>
      <c r="I1517" s="143"/>
      <c r="J1517" s="144"/>
    </row>
    <row r="1518" spans="1:10" ht="13.15" customHeight="1">
      <c r="A1518" s="93">
        <v>164</v>
      </c>
      <c r="B1518" s="93" t="s">
        <v>382</v>
      </c>
      <c r="C1518" s="1">
        <f>J1518</f>
        <v>88.8</v>
      </c>
      <c r="D1518" s="113"/>
      <c r="E1518" s="94"/>
      <c r="H1518" s="149" t="s">
        <v>951</v>
      </c>
      <c r="J1518" s="140">
        <v>88.8</v>
      </c>
    </row>
    <row r="1519" spans="1:10" ht="19.149999999999999" customHeight="1">
      <c r="D1519" s="109" t="s">
        <v>1798</v>
      </c>
      <c r="E1519" s="108"/>
      <c r="F1519" s="108"/>
      <c r="G1519" s="108"/>
      <c r="H1519" s="152"/>
      <c r="I1519" s="146"/>
      <c r="J1519" s="147"/>
    </row>
    <row r="1520" spans="1:10" ht="13.15" customHeight="1">
      <c r="D1520" s="105" t="s">
        <v>965</v>
      </c>
      <c r="E1520" s="104"/>
      <c r="F1520" s="103" t="s">
        <v>112</v>
      </c>
      <c r="G1520" s="103" t="s">
        <v>113</v>
      </c>
      <c r="H1520" s="150" t="s">
        <v>959</v>
      </c>
      <c r="I1520" s="142" t="s">
        <v>958</v>
      </c>
      <c r="J1520" s="141" t="s">
        <v>8</v>
      </c>
    </row>
    <row r="1521" spans="1:10" ht="24.75" customHeight="1">
      <c r="D1521" s="123">
        <v>1014</v>
      </c>
      <c r="E1521" s="99" t="s">
        <v>1613</v>
      </c>
      <c r="F1521" s="98" t="s">
        <v>121</v>
      </c>
      <c r="G1521" s="98" t="s">
        <v>125</v>
      </c>
      <c r="H1521" s="151">
        <v>1.19</v>
      </c>
      <c r="I1521" s="145">
        <v>1.7705485207100589</v>
      </c>
      <c r="J1521" s="145">
        <v>2.1</v>
      </c>
    </row>
    <row r="1522" spans="1:10" ht="19.149999999999999" customHeight="1">
      <c r="D1522" s="106">
        <v>21127</v>
      </c>
      <c r="E1522" s="107" t="s">
        <v>1352</v>
      </c>
      <c r="F1522" s="98" t="s">
        <v>121</v>
      </c>
      <c r="G1522" s="98" t="s">
        <v>118</v>
      </c>
      <c r="H1522" s="151">
        <v>8.9999999999999993E-3</v>
      </c>
      <c r="I1522" s="145">
        <v>4.45</v>
      </c>
      <c r="J1522" s="145">
        <v>0.04</v>
      </c>
    </row>
    <row r="1523" spans="1:10" ht="13.15" customHeight="1">
      <c r="D1523" s="105" t="s">
        <v>960</v>
      </c>
      <c r="E1523" s="104"/>
      <c r="F1523" s="103" t="s">
        <v>112</v>
      </c>
      <c r="G1523" s="103" t="s">
        <v>113</v>
      </c>
      <c r="H1523" s="150" t="s">
        <v>959</v>
      </c>
      <c r="I1523" s="142" t="s">
        <v>958</v>
      </c>
      <c r="J1523" s="141" t="s">
        <v>8</v>
      </c>
    </row>
    <row r="1524" spans="1:10" ht="13.15" customHeight="1">
      <c r="D1524" s="100">
        <v>88247</v>
      </c>
      <c r="E1524" s="99" t="s">
        <v>1300</v>
      </c>
      <c r="F1524" s="98" t="s">
        <v>121</v>
      </c>
      <c r="G1524" s="98" t="s">
        <v>147</v>
      </c>
      <c r="H1524" s="151">
        <v>0.03</v>
      </c>
      <c r="I1524" s="145">
        <v>14.01</v>
      </c>
      <c r="J1524" s="145">
        <v>0.42</v>
      </c>
    </row>
    <row r="1525" spans="1:10" ht="13.15" customHeight="1">
      <c r="D1525" s="100">
        <v>88264</v>
      </c>
      <c r="E1525" s="99" t="s">
        <v>1299</v>
      </c>
      <c r="F1525" s="98" t="s">
        <v>121</v>
      </c>
      <c r="G1525" s="98" t="s">
        <v>147</v>
      </c>
      <c r="H1525" s="151">
        <v>0.03</v>
      </c>
      <c r="I1525" s="145">
        <v>17.940000000000001</v>
      </c>
      <c r="J1525" s="145">
        <v>0.53</v>
      </c>
    </row>
    <row r="1526" spans="1:10" ht="13.15" customHeight="1">
      <c r="A1526" s="93">
        <v>165</v>
      </c>
      <c r="B1526" s="93">
        <v>91926</v>
      </c>
      <c r="C1526" s="1">
        <f>J1526</f>
        <v>3.09</v>
      </c>
      <c r="D1526" s="97"/>
      <c r="E1526" s="96"/>
      <c r="F1526" s="96"/>
      <c r="G1526" s="95"/>
      <c r="H1526" s="149" t="s">
        <v>951</v>
      </c>
      <c r="I1526" s="144"/>
      <c r="J1526" s="140">
        <v>3.09</v>
      </c>
    </row>
    <row r="1527" spans="1:10" ht="19.149999999999999" customHeight="1">
      <c r="D1527" s="109" t="s">
        <v>1797</v>
      </c>
      <c r="E1527" s="108"/>
      <c r="F1527" s="108"/>
      <c r="G1527" s="108"/>
      <c r="H1527" s="152"/>
      <c r="I1527" s="146"/>
      <c r="J1527" s="147"/>
    </row>
    <row r="1528" spans="1:10" ht="13.15" customHeight="1">
      <c r="D1528" s="105" t="s">
        <v>965</v>
      </c>
      <c r="E1528" s="104"/>
      <c r="F1528" s="103" t="s">
        <v>112</v>
      </c>
      <c r="G1528" s="103" t="s">
        <v>113</v>
      </c>
      <c r="H1528" s="150" t="s">
        <v>959</v>
      </c>
      <c r="I1528" s="142" t="s">
        <v>958</v>
      </c>
      <c r="J1528" s="141" t="s">
        <v>8</v>
      </c>
    </row>
    <row r="1529" spans="1:10" ht="24.75" customHeight="1">
      <c r="D1529" s="106">
        <v>981</v>
      </c>
      <c r="E1529" s="99" t="s">
        <v>1796</v>
      </c>
      <c r="F1529" s="98" t="s">
        <v>121</v>
      </c>
      <c r="G1529" s="98" t="s">
        <v>125</v>
      </c>
      <c r="H1529" s="151">
        <v>1.19</v>
      </c>
      <c r="I1529" s="145">
        <v>3.97</v>
      </c>
      <c r="J1529" s="145">
        <v>4.72</v>
      </c>
    </row>
    <row r="1530" spans="1:10" ht="19.149999999999999" customHeight="1">
      <c r="D1530" s="106">
        <v>21127</v>
      </c>
      <c r="E1530" s="107" t="s">
        <v>1352</v>
      </c>
      <c r="F1530" s="98" t="s">
        <v>121</v>
      </c>
      <c r="G1530" s="98" t="s">
        <v>118</v>
      </c>
      <c r="H1530" s="151">
        <v>8.9999999999999993E-3</v>
      </c>
      <c r="I1530" s="145">
        <v>4.45</v>
      </c>
      <c r="J1530" s="145">
        <v>0.04</v>
      </c>
    </row>
    <row r="1531" spans="1:10" ht="13.15" customHeight="1">
      <c r="D1531" s="105" t="s">
        <v>960</v>
      </c>
      <c r="E1531" s="104"/>
      <c r="F1531" s="103" t="s">
        <v>112</v>
      </c>
      <c r="G1531" s="103" t="s">
        <v>113</v>
      </c>
      <c r="H1531" s="150" t="s">
        <v>959</v>
      </c>
      <c r="I1531" s="142" t="s">
        <v>958</v>
      </c>
      <c r="J1531" s="141" t="s">
        <v>8</v>
      </c>
    </row>
    <row r="1532" spans="1:10" ht="13.15" customHeight="1">
      <c r="D1532" s="100">
        <v>88247</v>
      </c>
      <c r="E1532" s="99" t="s">
        <v>1300</v>
      </c>
      <c r="F1532" s="98" t="s">
        <v>121</v>
      </c>
      <c r="G1532" s="98" t="s">
        <v>147</v>
      </c>
      <c r="H1532" s="151">
        <v>0.04</v>
      </c>
      <c r="I1532" s="145">
        <v>14.01</v>
      </c>
      <c r="J1532" s="145">
        <v>0.56000000000000005</v>
      </c>
    </row>
    <row r="1533" spans="1:10" ht="13.15" customHeight="1">
      <c r="D1533" s="100">
        <v>88264</v>
      </c>
      <c r="E1533" s="99" t="s">
        <v>1299</v>
      </c>
      <c r="F1533" s="98" t="s">
        <v>121</v>
      </c>
      <c r="G1533" s="98" t="s">
        <v>147</v>
      </c>
      <c r="H1533" s="151">
        <v>2.6323809523809482E-2</v>
      </c>
      <c r="I1533" s="145">
        <v>17.940000000000001</v>
      </c>
      <c r="J1533" s="145">
        <v>0.47</v>
      </c>
    </row>
    <row r="1534" spans="1:10" ht="13.15" customHeight="1">
      <c r="A1534" s="93">
        <v>166</v>
      </c>
      <c r="B1534" s="93">
        <v>91928</v>
      </c>
      <c r="C1534" s="1">
        <f>J1534</f>
        <v>5.79</v>
      </c>
      <c r="D1534" s="97"/>
      <c r="E1534" s="96"/>
      <c r="F1534" s="96"/>
      <c r="G1534" s="95"/>
      <c r="H1534" s="149" t="s">
        <v>951</v>
      </c>
      <c r="I1534" s="144"/>
      <c r="J1534" s="140">
        <v>5.79</v>
      </c>
    </row>
    <row r="1535" spans="1:10" ht="19.149999999999999" customHeight="1">
      <c r="D1535" s="109" t="s">
        <v>1795</v>
      </c>
      <c r="E1535" s="108"/>
      <c r="F1535" s="108"/>
      <c r="G1535" s="108"/>
      <c r="H1535" s="152"/>
      <c r="I1535" s="146"/>
      <c r="J1535" s="147"/>
    </row>
    <row r="1536" spans="1:10" ht="13.15" customHeight="1">
      <c r="D1536" s="105" t="s">
        <v>965</v>
      </c>
      <c r="E1536" s="104"/>
      <c r="F1536" s="103" t="s">
        <v>112</v>
      </c>
      <c r="G1536" s="103" t="s">
        <v>113</v>
      </c>
      <c r="H1536" s="150" t="s">
        <v>959</v>
      </c>
      <c r="I1536" s="142" t="s">
        <v>958</v>
      </c>
      <c r="J1536" s="141" t="s">
        <v>8</v>
      </c>
    </row>
    <row r="1537" spans="1:10" ht="24.75" customHeight="1">
      <c r="D1537" s="106">
        <v>993</v>
      </c>
      <c r="E1537" s="107" t="s">
        <v>1794</v>
      </c>
      <c r="F1537" s="98" t="s">
        <v>121</v>
      </c>
      <c r="G1537" s="98" t="s">
        <v>125</v>
      </c>
      <c r="H1537" s="151">
        <v>1.19</v>
      </c>
      <c r="I1537" s="145">
        <v>2.38</v>
      </c>
      <c r="J1537" s="145">
        <v>2.83</v>
      </c>
    </row>
    <row r="1538" spans="1:10" ht="19.149999999999999" customHeight="1">
      <c r="D1538" s="106">
        <v>21127</v>
      </c>
      <c r="E1538" s="107" t="s">
        <v>1352</v>
      </c>
      <c r="F1538" s="98" t="s">
        <v>121</v>
      </c>
      <c r="G1538" s="98" t="s">
        <v>118</v>
      </c>
      <c r="H1538" s="151">
        <v>8.9999999999999993E-3</v>
      </c>
      <c r="I1538" s="145">
        <v>4.45</v>
      </c>
      <c r="J1538" s="145">
        <v>0.04</v>
      </c>
    </row>
    <row r="1539" spans="1:10" ht="13.15" customHeight="1">
      <c r="D1539" s="105" t="s">
        <v>960</v>
      </c>
      <c r="E1539" s="104"/>
      <c r="F1539" s="103" t="s">
        <v>112</v>
      </c>
      <c r="G1539" s="103" t="s">
        <v>113</v>
      </c>
      <c r="H1539" s="150" t="s">
        <v>959</v>
      </c>
      <c r="I1539" s="142" t="s">
        <v>958</v>
      </c>
      <c r="J1539" s="141" t="s">
        <v>8</v>
      </c>
    </row>
    <row r="1540" spans="1:10" ht="13.15" customHeight="1">
      <c r="D1540" s="100">
        <v>88247</v>
      </c>
      <c r="E1540" s="99" t="s">
        <v>1300</v>
      </c>
      <c r="F1540" s="98" t="s">
        <v>121</v>
      </c>
      <c r="G1540" s="98" t="s">
        <v>147</v>
      </c>
      <c r="H1540" s="151">
        <v>2.4E-2</v>
      </c>
      <c r="I1540" s="145">
        <v>14.01</v>
      </c>
      <c r="J1540" s="145">
        <v>0.33</v>
      </c>
    </row>
    <row r="1541" spans="1:10" ht="13.15" customHeight="1">
      <c r="D1541" s="100">
        <v>88264</v>
      </c>
      <c r="E1541" s="99" t="s">
        <v>1299</v>
      </c>
      <c r="F1541" s="98" t="s">
        <v>121</v>
      </c>
      <c r="G1541" s="98" t="s">
        <v>147</v>
      </c>
      <c r="H1541" s="151">
        <v>1.4426666666666664E-2</v>
      </c>
      <c r="I1541" s="145">
        <v>17.940000000000001</v>
      </c>
      <c r="J1541" s="145">
        <v>0.25</v>
      </c>
    </row>
    <row r="1542" spans="1:10" ht="13.15" customHeight="1">
      <c r="A1542" s="93">
        <v>167</v>
      </c>
      <c r="B1542" s="93">
        <v>91925</v>
      </c>
      <c r="C1542" s="1">
        <f>J1542</f>
        <v>3.45</v>
      </c>
      <c r="D1542" s="97"/>
      <c r="E1542" s="96"/>
      <c r="F1542" s="96"/>
      <c r="G1542" s="95"/>
      <c r="H1542" s="149" t="s">
        <v>951</v>
      </c>
      <c r="I1542" s="144"/>
      <c r="J1542" s="140">
        <v>3.45</v>
      </c>
    </row>
    <row r="1543" spans="1:10" ht="19.149999999999999" customHeight="1">
      <c r="D1543" s="109" t="s">
        <v>1793</v>
      </c>
      <c r="E1543" s="108"/>
      <c r="F1543" s="108"/>
      <c r="G1543" s="108"/>
      <c r="H1543" s="152"/>
      <c r="I1543" s="146"/>
      <c r="J1543" s="147"/>
    </row>
    <row r="1544" spans="1:10" ht="13.15" customHeight="1">
      <c r="D1544" s="105" t="s">
        <v>960</v>
      </c>
      <c r="E1544" s="104"/>
      <c r="F1544" s="103" t="s">
        <v>112</v>
      </c>
      <c r="G1544" s="103" t="s">
        <v>113</v>
      </c>
      <c r="H1544" s="150" t="s">
        <v>959</v>
      </c>
      <c r="I1544" s="142" t="s">
        <v>958</v>
      </c>
      <c r="J1544" s="141" t="s">
        <v>8</v>
      </c>
    </row>
    <row r="1545" spans="1:10" ht="24.75" customHeight="1">
      <c r="D1545" s="100">
        <v>91946</v>
      </c>
      <c r="E1545" s="99" t="s">
        <v>1712</v>
      </c>
      <c r="F1545" s="98" t="s">
        <v>121</v>
      </c>
      <c r="G1545" s="98" t="s">
        <v>118</v>
      </c>
      <c r="H1545" s="151">
        <v>1</v>
      </c>
      <c r="I1545" s="145">
        <v>6.93</v>
      </c>
      <c r="J1545" s="145">
        <v>6.93</v>
      </c>
    </row>
    <row r="1546" spans="1:10" ht="19.149999999999999" customHeight="1">
      <c r="D1546" s="100">
        <v>91952</v>
      </c>
      <c r="E1546" s="107" t="s">
        <v>1792</v>
      </c>
      <c r="F1546" s="98" t="s">
        <v>121</v>
      </c>
      <c r="G1546" s="98" t="s">
        <v>118</v>
      </c>
      <c r="H1546" s="151">
        <v>1</v>
      </c>
      <c r="I1546" s="145">
        <v>13.426423146067433</v>
      </c>
      <c r="J1546" s="145">
        <v>13.42</v>
      </c>
    </row>
    <row r="1547" spans="1:10" ht="13.15" customHeight="1">
      <c r="A1547" s="93">
        <v>168</v>
      </c>
      <c r="B1547" s="93">
        <v>91953</v>
      </c>
      <c r="C1547" s="1">
        <f>J1547</f>
        <v>20.350000000000001</v>
      </c>
      <c r="D1547" s="97"/>
      <c r="E1547" s="96"/>
      <c r="F1547" s="96"/>
      <c r="G1547" s="95"/>
      <c r="H1547" s="149" t="s">
        <v>951</v>
      </c>
      <c r="I1547" s="144"/>
      <c r="J1547" s="140">
        <v>20.350000000000001</v>
      </c>
    </row>
    <row r="1548" spans="1:10" ht="19.149999999999999" customHeight="1">
      <c r="D1548" s="109" t="s">
        <v>1791</v>
      </c>
      <c r="E1548" s="108"/>
      <c r="F1548" s="108"/>
      <c r="G1548" s="108"/>
      <c r="H1548" s="152"/>
      <c r="I1548" s="146"/>
      <c r="J1548" s="147"/>
    </row>
    <row r="1549" spans="1:10" ht="13.15" customHeight="1">
      <c r="D1549" s="105" t="s">
        <v>960</v>
      </c>
      <c r="E1549" s="104"/>
      <c r="F1549" s="103" t="s">
        <v>112</v>
      </c>
      <c r="G1549" s="103" t="s">
        <v>113</v>
      </c>
      <c r="H1549" s="150" t="s">
        <v>959</v>
      </c>
      <c r="I1549" s="142" t="s">
        <v>958</v>
      </c>
      <c r="J1549" s="141" t="s">
        <v>8</v>
      </c>
    </row>
    <row r="1550" spans="1:10" ht="24.75" customHeight="1">
      <c r="D1550" s="100">
        <v>91946</v>
      </c>
      <c r="E1550" s="99" t="s">
        <v>1712</v>
      </c>
      <c r="F1550" s="98" t="s">
        <v>121</v>
      </c>
      <c r="G1550" s="98" t="s">
        <v>118</v>
      </c>
      <c r="H1550" s="151">
        <v>1</v>
      </c>
      <c r="I1550" s="145">
        <v>6.93</v>
      </c>
      <c r="J1550" s="145">
        <v>6.93</v>
      </c>
    </row>
    <row r="1551" spans="1:10" ht="19.149999999999999" customHeight="1">
      <c r="D1551" s="100">
        <v>91966</v>
      </c>
      <c r="E1551" s="107" t="s">
        <v>1790</v>
      </c>
      <c r="F1551" s="98" t="s">
        <v>121</v>
      </c>
      <c r="G1551" s="98" t="s">
        <v>118</v>
      </c>
      <c r="H1551" s="151">
        <v>1</v>
      </c>
      <c r="I1551" s="145">
        <v>37.320354908376927</v>
      </c>
      <c r="J1551" s="145">
        <v>37.32</v>
      </c>
    </row>
    <row r="1552" spans="1:10" ht="13.15" customHeight="1">
      <c r="A1552" s="93">
        <v>169</v>
      </c>
      <c r="B1552" s="93">
        <v>91967</v>
      </c>
      <c r="C1552" s="1">
        <f>J1552</f>
        <v>44.25</v>
      </c>
      <c r="D1552" s="97"/>
      <c r="E1552" s="96"/>
      <c r="F1552" s="96"/>
      <c r="G1552" s="95"/>
      <c r="H1552" s="149" t="s">
        <v>951</v>
      </c>
      <c r="I1552" s="144"/>
      <c r="J1552" s="140">
        <v>44.25</v>
      </c>
    </row>
    <row r="1553" spans="1:10" ht="19.149999999999999" customHeight="1">
      <c r="D1553" s="109" t="s">
        <v>1789</v>
      </c>
      <c r="E1553" s="108"/>
      <c r="F1553" s="108"/>
      <c r="G1553" s="108"/>
      <c r="H1553" s="152"/>
      <c r="I1553" s="146"/>
      <c r="J1553" s="147"/>
    </row>
    <row r="1554" spans="1:10" ht="13.15" customHeight="1">
      <c r="A1554" s="93">
        <v>170</v>
      </c>
      <c r="B1554" s="93">
        <v>39756</v>
      </c>
      <c r="C1554" s="1">
        <f>J1554</f>
        <v>371</v>
      </c>
      <c r="D1554" s="113"/>
      <c r="E1554" s="94"/>
      <c r="H1554" s="149" t="s">
        <v>951</v>
      </c>
      <c r="J1554" s="140">
        <v>371</v>
      </c>
    </row>
    <row r="1555" spans="1:10" ht="19.149999999999999" customHeight="1">
      <c r="D1555" s="109" t="s">
        <v>1788</v>
      </c>
      <c r="E1555" s="108"/>
      <c r="F1555" s="108"/>
      <c r="G1555" s="108"/>
      <c r="H1555" s="152"/>
      <c r="I1555" s="146"/>
      <c r="J1555" s="147"/>
    </row>
    <row r="1556" spans="1:10" ht="13.15" customHeight="1">
      <c r="A1556" s="93">
        <v>171</v>
      </c>
      <c r="B1556" s="93">
        <v>39762</v>
      </c>
      <c r="C1556" s="1">
        <f>J1556</f>
        <v>606.70000000000005</v>
      </c>
      <c r="D1556" s="113"/>
      <c r="E1556" s="94"/>
      <c r="H1556" s="149" t="s">
        <v>951</v>
      </c>
      <c r="J1556" s="140">
        <v>606.70000000000005</v>
      </c>
    </row>
    <row r="1557" spans="1:10" ht="19.149999999999999" customHeight="1">
      <c r="D1557" s="109" t="s">
        <v>1787</v>
      </c>
      <c r="E1557" s="108"/>
      <c r="F1557" s="108"/>
      <c r="G1557" s="108"/>
      <c r="H1557" s="152"/>
      <c r="I1557" s="146"/>
      <c r="J1557" s="147"/>
    </row>
    <row r="1558" spans="1:10" ht="13.15" customHeight="1">
      <c r="D1558" s="105" t="s">
        <v>965</v>
      </c>
      <c r="E1558" s="104"/>
      <c r="F1558" s="103" t="s">
        <v>112</v>
      </c>
      <c r="G1558" s="103" t="s">
        <v>113</v>
      </c>
      <c r="H1558" s="150" t="s">
        <v>959</v>
      </c>
      <c r="I1558" s="142" t="s">
        <v>958</v>
      </c>
      <c r="J1558" s="141" t="s">
        <v>8</v>
      </c>
    </row>
    <row r="1559" spans="1:10" ht="19.149999999999999" customHeight="1">
      <c r="D1559" s="106">
        <v>39243</v>
      </c>
      <c r="E1559" s="107" t="s">
        <v>1611</v>
      </c>
      <c r="F1559" s="98" t="s">
        <v>121</v>
      </c>
      <c r="G1559" s="98" t="s">
        <v>125</v>
      </c>
      <c r="H1559" s="151">
        <v>1.0169999999999999</v>
      </c>
      <c r="I1559" s="145">
        <v>1.98</v>
      </c>
      <c r="J1559" s="145">
        <v>2.0099999999999998</v>
      </c>
    </row>
    <row r="1560" spans="1:10" ht="13.15" customHeight="1">
      <c r="D1560" s="105" t="s">
        <v>960</v>
      </c>
      <c r="E1560" s="104"/>
      <c r="F1560" s="103" t="s">
        <v>112</v>
      </c>
      <c r="G1560" s="103" t="s">
        <v>113</v>
      </c>
      <c r="H1560" s="150" t="s">
        <v>959</v>
      </c>
      <c r="I1560" s="142" t="s">
        <v>958</v>
      </c>
      <c r="J1560" s="141" t="s">
        <v>8</v>
      </c>
    </row>
    <row r="1561" spans="1:10" ht="13.15" customHeight="1">
      <c r="D1561" s="100">
        <v>88247</v>
      </c>
      <c r="E1561" s="99" t="s">
        <v>1300</v>
      </c>
      <c r="F1561" s="98" t="s">
        <v>121</v>
      </c>
      <c r="G1561" s="98" t="s">
        <v>147</v>
      </c>
      <c r="H1561" s="151">
        <v>0.129</v>
      </c>
      <c r="I1561" s="145">
        <v>14.01</v>
      </c>
      <c r="J1561" s="145">
        <v>1.8</v>
      </c>
    </row>
    <row r="1562" spans="1:10" ht="13.15" customHeight="1">
      <c r="D1562" s="100">
        <v>88264</v>
      </c>
      <c r="E1562" s="99" t="s">
        <v>1299</v>
      </c>
      <c r="F1562" s="98" t="s">
        <v>121</v>
      </c>
      <c r="G1562" s="98" t="s">
        <v>147</v>
      </c>
      <c r="H1562" s="151">
        <v>0.11178656250000002</v>
      </c>
      <c r="I1562" s="145">
        <v>17.940000000000001</v>
      </c>
      <c r="J1562" s="145">
        <v>2</v>
      </c>
    </row>
    <row r="1563" spans="1:10" ht="13.15" customHeight="1">
      <c r="A1563" s="93">
        <v>172</v>
      </c>
      <c r="B1563" s="93">
        <v>91853</v>
      </c>
      <c r="C1563" s="1">
        <f>J1563</f>
        <v>5.81</v>
      </c>
      <c r="D1563" s="97"/>
      <c r="E1563" s="96"/>
      <c r="F1563" s="96"/>
      <c r="G1563" s="95"/>
      <c r="H1563" s="149" t="s">
        <v>951</v>
      </c>
      <c r="I1563" s="144"/>
      <c r="J1563" s="140">
        <v>5.81</v>
      </c>
    </row>
    <row r="1564" spans="1:10" ht="19.149999999999999" customHeight="1">
      <c r="D1564" s="109" t="s">
        <v>1786</v>
      </c>
      <c r="E1564" s="108"/>
      <c r="F1564" s="108"/>
      <c r="G1564" s="108"/>
      <c r="H1564" s="152"/>
      <c r="I1564" s="146"/>
      <c r="J1564" s="147"/>
    </row>
    <row r="1565" spans="1:10" ht="13.15" customHeight="1">
      <c r="D1565" s="105" t="s">
        <v>965</v>
      </c>
      <c r="E1565" s="104"/>
      <c r="F1565" s="103" t="s">
        <v>112</v>
      </c>
      <c r="G1565" s="103" t="s">
        <v>113</v>
      </c>
      <c r="H1565" s="150" t="s">
        <v>959</v>
      </c>
      <c r="I1565" s="142" t="s">
        <v>958</v>
      </c>
      <c r="J1565" s="141" t="s">
        <v>8</v>
      </c>
    </row>
    <row r="1566" spans="1:10" ht="17.649999999999999" customHeight="1">
      <c r="D1566" s="106">
        <v>2688</v>
      </c>
      <c r="E1566" s="99" t="s">
        <v>1609</v>
      </c>
      <c r="F1566" s="98" t="s">
        <v>121</v>
      </c>
      <c r="G1566" s="98" t="s">
        <v>125</v>
      </c>
      <c r="H1566" s="151">
        <v>1.0169999999999999</v>
      </c>
      <c r="I1566" s="145">
        <v>1.76</v>
      </c>
      <c r="J1566" s="145">
        <v>1.78</v>
      </c>
    </row>
    <row r="1567" spans="1:10" ht="13.15" customHeight="1">
      <c r="D1567" s="105" t="s">
        <v>960</v>
      </c>
      <c r="E1567" s="104"/>
      <c r="F1567" s="103" t="s">
        <v>112</v>
      </c>
      <c r="G1567" s="103" t="s">
        <v>113</v>
      </c>
      <c r="H1567" s="150" t="s">
        <v>959</v>
      </c>
      <c r="I1567" s="142" t="s">
        <v>958</v>
      </c>
      <c r="J1567" s="141" t="s">
        <v>8</v>
      </c>
    </row>
    <row r="1568" spans="1:10" ht="13.15" customHeight="1">
      <c r="D1568" s="100">
        <v>88247</v>
      </c>
      <c r="E1568" s="99" t="s">
        <v>1300</v>
      </c>
      <c r="F1568" s="98" t="s">
        <v>121</v>
      </c>
      <c r="G1568" s="98" t="s">
        <v>147</v>
      </c>
      <c r="H1568" s="151">
        <v>0.14399999999999999</v>
      </c>
      <c r="I1568" s="145">
        <v>14.01</v>
      </c>
      <c r="J1568" s="145">
        <v>2.0099999999999998</v>
      </c>
    </row>
    <row r="1569" spans="1:10" ht="13.15" customHeight="1">
      <c r="D1569" s="100">
        <v>88264</v>
      </c>
      <c r="E1569" s="99" t="s">
        <v>1299</v>
      </c>
      <c r="F1569" s="98" t="s">
        <v>121</v>
      </c>
      <c r="G1569" s="98" t="s">
        <v>147</v>
      </c>
      <c r="H1569" s="151">
        <v>0.13033263157894748</v>
      </c>
      <c r="I1569" s="145">
        <v>17.940000000000001</v>
      </c>
      <c r="J1569" s="145">
        <v>2.33</v>
      </c>
    </row>
    <row r="1570" spans="1:10" ht="13.15" customHeight="1">
      <c r="A1570" s="93">
        <v>173</v>
      </c>
      <c r="B1570" s="93">
        <v>91854</v>
      </c>
      <c r="C1570" s="1">
        <f>J1570</f>
        <v>6.12</v>
      </c>
      <c r="D1570" s="97"/>
      <c r="E1570" s="96"/>
      <c r="F1570" s="96"/>
      <c r="G1570" s="95"/>
      <c r="H1570" s="149" t="s">
        <v>951</v>
      </c>
      <c r="I1570" s="144"/>
      <c r="J1570" s="140">
        <v>6.12</v>
      </c>
    </row>
    <row r="1571" spans="1:10" ht="17.649999999999999" customHeight="1">
      <c r="D1571" s="113" t="s">
        <v>1785</v>
      </c>
      <c r="E1571" s="112"/>
      <c r="F1571" s="112"/>
      <c r="G1571" s="112"/>
      <c r="H1571" s="148"/>
      <c r="I1571" s="143"/>
      <c r="J1571" s="144"/>
    </row>
    <row r="1572" spans="1:10" ht="13.15" customHeight="1">
      <c r="D1572" s="105" t="s">
        <v>991</v>
      </c>
      <c r="E1572" s="104"/>
      <c r="F1572" s="103" t="s">
        <v>112</v>
      </c>
      <c r="G1572" s="103" t="s">
        <v>113</v>
      </c>
      <c r="H1572" s="150" t="s">
        <v>959</v>
      </c>
      <c r="I1572" s="142" t="s">
        <v>958</v>
      </c>
      <c r="J1572" s="141" t="s">
        <v>8</v>
      </c>
    </row>
    <row r="1573" spans="1:10" ht="13.15" customHeight="1">
      <c r="D1573" s="114" t="s">
        <v>1309</v>
      </c>
      <c r="E1573" s="99" t="s">
        <v>1308</v>
      </c>
      <c r="F1573" s="98" t="s">
        <v>136</v>
      </c>
      <c r="G1573" s="98" t="s">
        <v>993</v>
      </c>
      <c r="H1573" s="151">
        <v>0.16585714285714287</v>
      </c>
      <c r="I1573" s="145">
        <v>13.99</v>
      </c>
      <c r="J1573" s="145">
        <v>2.3199999999999998</v>
      </c>
    </row>
    <row r="1574" spans="1:10" ht="13.15" customHeight="1">
      <c r="D1574" s="114" t="s">
        <v>1003</v>
      </c>
      <c r="E1574" s="99" t="s">
        <v>1002</v>
      </c>
      <c r="F1574" s="98" t="s">
        <v>136</v>
      </c>
      <c r="G1574" s="98" t="s">
        <v>993</v>
      </c>
      <c r="H1574" s="151">
        <v>0.2</v>
      </c>
      <c r="I1574" s="145">
        <v>10.55</v>
      </c>
      <c r="J1574" s="145">
        <v>2.11</v>
      </c>
    </row>
    <row r="1575" spans="1:10" ht="13.15" customHeight="1">
      <c r="D1575" s="105" t="s">
        <v>965</v>
      </c>
      <c r="E1575" s="104"/>
      <c r="F1575" s="103" t="s">
        <v>112</v>
      </c>
      <c r="G1575" s="103" t="s">
        <v>113</v>
      </c>
      <c r="H1575" s="150" t="s">
        <v>959</v>
      </c>
      <c r="I1575" s="142" t="s">
        <v>958</v>
      </c>
      <c r="J1575" s="141" t="s">
        <v>8</v>
      </c>
    </row>
    <row r="1576" spans="1:10" ht="13.15" customHeight="1">
      <c r="D1576" s="114" t="s">
        <v>1326</v>
      </c>
      <c r="E1576" s="99" t="s">
        <v>1325</v>
      </c>
      <c r="F1576" s="98" t="s">
        <v>136</v>
      </c>
      <c r="G1576" s="98" t="s">
        <v>187</v>
      </c>
      <c r="H1576" s="151">
        <v>1.05</v>
      </c>
      <c r="I1576" s="145">
        <v>3.46</v>
      </c>
      <c r="J1576" s="145">
        <v>3.63</v>
      </c>
    </row>
    <row r="1577" spans="1:10" ht="13.15" customHeight="1">
      <c r="D1577" s="105" t="s">
        <v>960</v>
      </c>
      <c r="E1577" s="104"/>
      <c r="F1577" s="103" t="s">
        <v>112</v>
      </c>
      <c r="G1577" s="103" t="s">
        <v>113</v>
      </c>
      <c r="H1577" s="150" t="s">
        <v>959</v>
      </c>
      <c r="I1577" s="142" t="s">
        <v>958</v>
      </c>
      <c r="J1577" s="141" t="s">
        <v>8</v>
      </c>
    </row>
    <row r="1578" spans="1:10" ht="13.15" customHeight="1">
      <c r="D1578" s="114" t="s">
        <v>995</v>
      </c>
      <c r="E1578" s="99" t="s">
        <v>994</v>
      </c>
      <c r="F1578" s="98" t="s">
        <v>136</v>
      </c>
      <c r="G1578" s="98" t="s">
        <v>993</v>
      </c>
      <c r="H1578" s="151">
        <v>0.2</v>
      </c>
      <c r="I1578" s="145">
        <v>2.98</v>
      </c>
      <c r="J1578" s="145">
        <v>0.59</v>
      </c>
    </row>
    <row r="1579" spans="1:10" ht="13.15" customHeight="1">
      <c r="D1579" s="114" t="s">
        <v>1305</v>
      </c>
      <c r="E1579" s="99" t="s">
        <v>1304</v>
      </c>
      <c r="F1579" s="98" t="s">
        <v>136</v>
      </c>
      <c r="G1579" s="98" t="s">
        <v>993</v>
      </c>
      <c r="H1579" s="151">
        <v>0.2</v>
      </c>
      <c r="I1579" s="145">
        <v>2.85</v>
      </c>
      <c r="J1579" s="145">
        <v>0.56999999999999995</v>
      </c>
    </row>
    <row r="1580" spans="1:10" ht="13.15" customHeight="1">
      <c r="A1580" s="93">
        <v>174</v>
      </c>
      <c r="B1580" s="93" t="s">
        <v>389</v>
      </c>
      <c r="C1580" s="1">
        <f>J1580</f>
        <v>9.2199999999999989</v>
      </c>
      <c r="D1580" s="97"/>
      <c r="E1580" s="96"/>
      <c r="F1580" s="96"/>
      <c r="G1580" s="95"/>
      <c r="H1580" s="149" t="s">
        <v>951</v>
      </c>
      <c r="I1580" s="144"/>
      <c r="J1580" s="140">
        <v>9.2199999999999989</v>
      </c>
    </row>
    <row r="1581" spans="1:10" ht="17.649999999999999" customHeight="1">
      <c r="D1581" s="113" t="s">
        <v>1784</v>
      </c>
      <c r="E1581" s="112"/>
      <c r="F1581" s="112"/>
      <c r="G1581" s="112"/>
      <c r="H1581" s="148"/>
      <c r="I1581" s="143"/>
      <c r="J1581" s="144"/>
    </row>
    <row r="1582" spans="1:10" ht="13.15" customHeight="1">
      <c r="D1582" s="105" t="s">
        <v>965</v>
      </c>
      <c r="E1582" s="104"/>
      <c r="F1582" s="103" t="s">
        <v>112</v>
      </c>
      <c r="G1582" s="103" t="s">
        <v>113</v>
      </c>
      <c r="H1582" s="150" t="s">
        <v>959</v>
      </c>
      <c r="I1582" s="142" t="s">
        <v>958</v>
      </c>
      <c r="J1582" s="141" t="s">
        <v>8</v>
      </c>
    </row>
    <row r="1583" spans="1:10" ht="24.75" customHeight="1">
      <c r="D1583" s="106">
        <v>1570</v>
      </c>
      <c r="E1583" s="99" t="s">
        <v>1702</v>
      </c>
      <c r="F1583" s="98" t="s">
        <v>121</v>
      </c>
      <c r="G1583" s="98" t="s">
        <v>118</v>
      </c>
      <c r="H1583" s="151">
        <v>3</v>
      </c>
      <c r="I1583" s="145">
        <v>1</v>
      </c>
      <c r="J1583" s="145">
        <v>3</v>
      </c>
    </row>
    <row r="1584" spans="1:10" ht="13.15" customHeight="1">
      <c r="D1584" s="106">
        <v>34709</v>
      </c>
      <c r="E1584" s="99" t="s">
        <v>1652</v>
      </c>
      <c r="F1584" s="98" t="s">
        <v>121</v>
      </c>
      <c r="G1584" s="98" t="s">
        <v>118</v>
      </c>
      <c r="H1584" s="151">
        <v>1</v>
      </c>
      <c r="I1584" s="145">
        <v>64.557327272727264</v>
      </c>
      <c r="J1584" s="145">
        <v>64.55</v>
      </c>
    </row>
    <row r="1585" spans="1:10" ht="13.15" customHeight="1">
      <c r="D1585" s="105" t="s">
        <v>960</v>
      </c>
      <c r="E1585" s="104"/>
      <c r="F1585" s="103" t="s">
        <v>112</v>
      </c>
      <c r="G1585" s="103" t="s">
        <v>113</v>
      </c>
      <c r="H1585" s="150" t="s">
        <v>959</v>
      </c>
      <c r="I1585" s="142" t="s">
        <v>958</v>
      </c>
      <c r="J1585" s="141" t="s">
        <v>8</v>
      </c>
    </row>
    <row r="1586" spans="1:10" ht="13.15" customHeight="1">
      <c r="D1586" s="100">
        <v>88247</v>
      </c>
      <c r="E1586" s="99" t="s">
        <v>1300</v>
      </c>
      <c r="F1586" s="98" t="s">
        <v>121</v>
      </c>
      <c r="G1586" s="98" t="s">
        <v>147</v>
      </c>
      <c r="H1586" s="151">
        <v>0.01</v>
      </c>
      <c r="I1586" s="145">
        <v>14.01</v>
      </c>
      <c r="J1586" s="145">
        <v>0.14000000000000001</v>
      </c>
    </row>
    <row r="1587" spans="1:10" ht="13.15" customHeight="1">
      <c r="D1587" s="100">
        <v>88264</v>
      </c>
      <c r="E1587" s="99" t="s">
        <v>1299</v>
      </c>
      <c r="F1587" s="98" t="s">
        <v>121</v>
      </c>
      <c r="G1587" s="98" t="s">
        <v>147</v>
      </c>
      <c r="H1587" s="151">
        <v>0.01</v>
      </c>
      <c r="I1587" s="145">
        <v>17.940000000000001</v>
      </c>
      <c r="J1587" s="145">
        <v>0.17</v>
      </c>
    </row>
    <row r="1588" spans="1:10" ht="13.15" customHeight="1">
      <c r="A1588" s="93">
        <v>175</v>
      </c>
      <c r="B1588" s="93">
        <v>93667</v>
      </c>
      <c r="C1588" s="1">
        <f>J1588</f>
        <v>67.86</v>
      </c>
      <c r="D1588" s="97"/>
      <c r="E1588" s="96"/>
      <c r="F1588" s="96"/>
      <c r="G1588" s="95"/>
      <c r="H1588" s="149" t="s">
        <v>951</v>
      </c>
      <c r="I1588" s="144"/>
      <c r="J1588" s="140">
        <v>67.86</v>
      </c>
    </row>
    <row r="1589" spans="1:10" ht="17.649999999999999" customHeight="1">
      <c r="D1589" s="113" t="s">
        <v>1783</v>
      </c>
      <c r="E1589" s="112"/>
      <c r="F1589" s="112"/>
      <c r="G1589" s="112"/>
      <c r="H1589" s="148"/>
      <c r="I1589" s="143"/>
      <c r="J1589" s="144"/>
    </row>
    <row r="1590" spans="1:10" ht="13.15" customHeight="1">
      <c r="D1590" s="105" t="s">
        <v>965</v>
      </c>
      <c r="E1590" s="104"/>
      <c r="F1590" s="103" t="s">
        <v>112</v>
      </c>
      <c r="G1590" s="103" t="s">
        <v>113</v>
      </c>
      <c r="H1590" s="150" t="s">
        <v>959</v>
      </c>
      <c r="I1590" s="142" t="s">
        <v>958</v>
      </c>
      <c r="J1590" s="141" t="s">
        <v>8</v>
      </c>
    </row>
    <row r="1591" spans="1:10" ht="24.75" customHeight="1">
      <c r="D1591" s="106">
        <v>1570</v>
      </c>
      <c r="E1591" s="99" t="s">
        <v>1702</v>
      </c>
      <c r="F1591" s="98" t="s">
        <v>121</v>
      </c>
      <c r="G1591" s="98" t="s">
        <v>118</v>
      </c>
      <c r="H1591" s="151">
        <v>3</v>
      </c>
      <c r="I1591" s="145">
        <v>1</v>
      </c>
      <c r="J1591" s="145">
        <v>3</v>
      </c>
    </row>
    <row r="1592" spans="1:10" ht="13.15" customHeight="1">
      <c r="D1592" s="106">
        <v>34709</v>
      </c>
      <c r="E1592" s="99" t="s">
        <v>1652</v>
      </c>
      <c r="F1592" s="98" t="s">
        <v>121</v>
      </c>
      <c r="G1592" s="98" t="s">
        <v>118</v>
      </c>
      <c r="H1592" s="151">
        <v>1</v>
      </c>
      <c r="I1592" s="145">
        <v>64.557327272727264</v>
      </c>
      <c r="J1592" s="145">
        <v>64.55</v>
      </c>
    </row>
    <row r="1593" spans="1:10" ht="13.15" customHeight="1">
      <c r="D1593" s="105" t="s">
        <v>960</v>
      </c>
      <c r="E1593" s="104"/>
      <c r="F1593" s="103" t="s">
        <v>112</v>
      </c>
      <c r="G1593" s="103" t="s">
        <v>113</v>
      </c>
      <c r="H1593" s="150" t="s">
        <v>959</v>
      </c>
      <c r="I1593" s="142" t="s">
        <v>958</v>
      </c>
      <c r="J1593" s="141" t="s">
        <v>8</v>
      </c>
    </row>
    <row r="1594" spans="1:10" ht="13.15" customHeight="1">
      <c r="D1594" s="100">
        <v>88247</v>
      </c>
      <c r="E1594" s="99" t="s">
        <v>1300</v>
      </c>
      <c r="F1594" s="98" t="s">
        <v>121</v>
      </c>
      <c r="G1594" s="98" t="s">
        <v>147</v>
      </c>
      <c r="H1594" s="151">
        <v>0.05</v>
      </c>
      <c r="I1594" s="145">
        <v>14.01</v>
      </c>
      <c r="J1594" s="145">
        <v>0.7</v>
      </c>
    </row>
    <row r="1595" spans="1:10" ht="13.15" customHeight="1">
      <c r="D1595" s="100">
        <v>88264</v>
      </c>
      <c r="E1595" s="99" t="s">
        <v>1299</v>
      </c>
      <c r="F1595" s="98" t="s">
        <v>121</v>
      </c>
      <c r="G1595" s="98" t="s">
        <v>147</v>
      </c>
      <c r="H1595" s="151">
        <v>4.1889018459498432E-2</v>
      </c>
      <c r="I1595" s="145">
        <v>17.940000000000001</v>
      </c>
      <c r="J1595" s="145">
        <v>0.75</v>
      </c>
    </row>
    <row r="1596" spans="1:10" ht="13.15" customHeight="1">
      <c r="A1596" s="93">
        <v>176</v>
      </c>
      <c r="B1596" s="93">
        <v>93668</v>
      </c>
      <c r="C1596" s="1">
        <f>J1596</f>
        <v>69</v>
      </c>
      <c r="D1596" s="97"/>
      <c r="E1596" s="96"/>
      <c r="F1596" s="96"/>
      <c r="G1596" s="95"/>
      <c r="H1596" s="149" t="s">
        <v>951</v>
      </c>
      <c r="I1596" s="144"/>
      <c r="J1596" s="140">
        <v>69</v>
      </c>
    </row>
    <row r="1597" spans="1:10" ht="17.649999999999999" customHeight="1">
      <c r="D1597" s="113" t="s">
        <v>1782</v>
      </c>
      <c r="E1597" s="112"/>
      <c r="F1597" s="112"/>
      <c r="G1597" s="112"/>
      <c r="H1597" s="148"/>
      <c r="I1597" s="143"/>
      <c r="J1597" s="144"/>
    </row>
    <row r="1598" spans="1:10" ht="13.15" customHeight="1">
      <c r="D1598" s="105" t="s">
        <v>965</v>
      </c>
      <c r="E1598" s="104"/>
      <c r="F1598" s="103" t="s">
        <v>112</v>
      </c>
      <c r="G1598" s="103" t="s">
        <v>113</v>
      </c>
      <c r="H1598" s="150" t="s">
        <v>959</v>
      </c>
      <c r="I1598" s="142" t="s">
        <v>958</v>
      </c>
      <c r="J1598" s="141" t="s">
        <v>8</v>
      </c>
    </row>
    <row r="1599" spans="1:10" ht="24.75" customHeight="1">
      <c r="D1599" s="106">
        <v>1570</v>
      </c>
      <c r="E1599" s="99" t="s">
        <v>1702</v>
      </c>
      <c r="F1599" s="98" t="s">
        <v>121</v>
      </c>
      <c r="G1599" s="98" t="s">
        <v>118</v>
      </c>
      <c r="H1599" s="151">
        <v>1</v>
      </c>
      <c r="I1599" s="145">
        <v>1</v>
      </c>
      <c r="J1599" s="145">
        <v>1</v>
      </c>
    </row>
    <row r="1600" spans="1:10" ht="13.15" customHeight="1">
      <c r="D1600" s="106">
        <v>34653</v>
      </c>
      <c r="E1600" s="99" t="s">
        <v>1679</v>
      </c>
      <c r="F1600" s="98" t="s">
        <v>121</v>
      </c>
      <c r="G1600" s="98" t="s">
        <v>118</v>
      </c>
      <c r="H1600" s="151">
        <v>1</v>
      </c>
      <c r="I1600" s="145">
        <v>9.26</v>
      </c>
      <c r="J1600" s="145">
        <v>9.26</v>
      </c>
    </row>
    <row r="1601" spans="1:10" ht="13.15" customHeight="1">
      <c r="D1601" s="105" t="s">
        <v>960</v>
      </c>
      <c r="E1601" s="104"/>
      <c r="F1601" s="103" t="s">
        <v>112</v>
      </c>
      <c r="G1601" s="103" t="s">
        <v>113</v>
      </c>
      <c r="H1601" s="150" t="s">
        <v>959</v>
      </c>
      <c r="I1601" s="142" t="s">
        <v>958</v>
      </c>
      <c r="J1601" s="141" t="s">
        <v>8</v>
      </c>
    </row>
    <row r="1602" spans="1:10" ht="13.15" customHeight="1">
      <c r="D1602" s="100">
        <v>88247</v>
      </c>
      <c r="E1602" s="99" t="s">
        <v>1300</v>
      </c>
      <c r="F1602" s="98" t="s">
        <v>121</v>
      </c>
      <c r="G1602" s="98" t="s">
        <v>147</v>
      </c>
      <c r="H1602" s="151">
        <v>4.7600000000000003E-2</v>
      </c>
      <c r="I1602" s="145">
        <v>14.01</v>
      </c>
      <c r="J1602" s="145">
        <v>0.66</v>
      </c>
    </row>
    <row r="1603" spans="1:10" ht="13.15" customHeight="1">
      <c r="D1603" s="100">
        <v>88264</v>
      </c>
      <c r="E1603" s="99" t="s">
        <v>1299</v>
      </c>
      <c r="F1603" s="98" t="s">
        <v>121</v>
      </c>
      <c r="G1603" s="98" t="s">
        <v>147</v>
      </c>
      <c r="H1603" s="151">
        <v>1.4791259259259244E-2</v>
      </c>
      <c r="I1603" s="145">
        <v>17.940000000000001</v>
      </c>
      <c r="J1603" s="145">
        <v>0.26</v>
      </c>
    </row>
    <row r="1604" spans="1:10" ht="13.15" customHeight="1">
      <c r="A1604" s="93">
        <v>177</v>
      </c>
      <c r="B1604" s="93">
        <v>93654</v>
      </c>
      <c r="C1604" s="1">
        <f>J1604</f>
        <v>11.18</v>
      </c>
      <c r="D1604" s="97"/>
      <c r="E1604" s="96"/>
      <c r="F1604" s="96"/>
      <c r="G1604" s="95"/>
      <c r="H1604" s="149" t="s">
        <v>951</v>
      </c>
      <c r="I1604" s="144"/>
      <c r="J1604" s="140">
        <v>11.18</v>
      </c>
    </row>
    <row r="1605" spans="1:10" ht="17.649999999999999" customHeight="1">
      <c r="D1605" s="113" t="s">
        <v>1781</v>
      </c>
      <c r="E1605" s="112"/>
      <c r="F1605" s="112"/>
      <c r="G1605" s="112"/>
      <c r="H1605" s="148"/>
      <c r="I1605" s="143"/>
      <c r="J1605" s="144"/>
    </row>
    <row r="1606" spans="1:10" ht="13.15" customHeight="1">
      <c r="D1606" s="105" t="s">
        <v>965</v>
      </c>
      <c r="E1606" s="104"/>
      <c r="F1606" s="103" t="s">
        <v>112</v>
      </c>
      <c r="G1606" s="103" t="s">
        <v>113</v>
      </c>
      <c r="H1606" s="150" t="s">
        <v>959</v>
      </c>
      <c r="I1606" s="142" t="s">
        <v>958</v>
      </c>
      <c r="J1606" s="141" t="s">
        <v>8</v>
      </c>
    </row>
    <row r="1607" spans="1:10" ht="24.75" customHeight="1">
      <c r="D1607" s="106">
        <v>1570</v>
      </c>
      <c r="E1607" s="99" t="s">
        <v>1702</v>
      </c>
      <c r="F1607" s="98" t="s">
        <v>121</v>
      </c>
      <c r="G1607" s="98" t="s">
        <v>118</v>
      </c>
      <c r="H1607" s="151">
        <v>1</v>
      </c>
      <c r="I1607" s="145">
        <v>1</v>
      </c>
      <c r="J1607" s="145">
        <v>1</v>
      </c>
    </row>
    <row r="1608" spans="1:10" ht="13.15" customHeight="1">
      <c r="D1608" s="106">
        <v>34653</v>
      </c>
      <c r="E1608" s="99" t="s">
        <v>1679</v>
      </c>
      <c r="F1608" s="98" t="s">
        <v>121</v>
      </c>
      <c r="G1608" s="98" t="s">
        <v>118</v>
      </c>
      <c r="H1608" s="151">
        <v>1</v>
      </c>
      <c r="I1608" s="145">
        <v>9.26</v>
      </c>
      <c r="J1608" s="145">
        <v>9.26</v>
      </c>
    </row>
    <row r="1609" spans="1:10" ht="13.15" customHeight="1">
      <c r="D1609" s="105" t="s">
        <v>960</v>
      </c>
      <c r="E1609" s="104"/>
      <c r="F1609" s="103" t="s">
        <v>112</v>
      </c>
      <c r="G1609" s="103" t="s">
        <v>113</v>
      </c>
      <c r="H1609" s="150" t="s">
        <v>959</v>
      </c>
      <c r="I1609" s="142" t="s">
        <v>958</v>
      </c>
      <c r="J1609" s="141" t="s">
        <v>8</v>
      </c>
    </row>
    <row r="1610" spans="1:10" ht="13.15" customHeight="1">
      <c r="D1610" s="100">
        <v>88247</v>
      </c>
      <c r="E1610" s="99" t="s">
        <v>1300</v>
      </c>
      <c r="F1610" s="98" t="s">
        <v>121</v>
      </c>
      <c r="G1610" s="98" t="s">
        <v>147</v>
      </c>
      <c r="H1610" s="151">
        <v>2.7808000000000124E-2</v>
      </c>
      <c r="I1610" s="145">
        <v>14.01</v>
      </c>
      <c r="J1610" s="145">
        <v>0.38</v>
      </c>
    </row>
    <row r="1611" spans="1:10" ht="13.15" customHeight="1">
      <c r="D1611" s="100">
        <v>88264</v>
      </c>
      <c r="E1611" s="99" t="s">
        <v>1299</v>
      </c>
      <c r="F1611" s="98" t="s">
        <v>121</v>
      </c>
      <c r="G1611" s="98" t="s">
        <v>147</v>
      </c>
      <c r="H1611" s="151">
        <v>0.01</v>
      </c>
      <c r="I1611" s="145">
        <v>17.940000000000001</v>
      </c>
      <c r="J1611" s="145">
        <v>0.17</v>
      </c>
    </row>
    <row r="1612" spans="1:10" ht="13.15" customHeight="1">
      <c r="A1612" s="93">
        <v>178</v>
      </c>
      <c r="B1612" s="93">
        <v>93653</v>
      </c>
      <c r="C1612" s="1">
        <f>J1612</f>
        <v>10.81</v>
      </c>
      <c r="D1612" s="97"/>
      <c r="E1612" s="96"/>
      <c r="F1612" s="96"/>
      <c r="G1612" s="95"/>
      <c r="H1612" s="149" t="s">
        <v>951</v>
      </c>
      <c r="I1612" s="144"/>
      <c r="J1612" s="140">
        <v>10.81</v>
      </c>
    </row>
    <row r="1613" spans="1:10" ht="17.649999999999999" customHeight="1">
      <c r="D1613" s="113" t="s">
        <v>1780</v>
      </c>
      <c r="E1613" s="112"/>
      <c r="F1613" s="112"/>
      <c r="G1613" s="112"/>
      <c r="H1613" s="148"/>
      <c r="I1613" s="143"/>
      <c r="J1613" s="144"/>
    </row>
    <row r="1614" spans="1:10" ht="13.15" customHeight="1">
      <c r="D1614" s="105" t="s">
        <v>965</v>
      </c>
      <c r="E1614" s="104"/>
      <c r="F1614" s="103" t="s">
        <v>112</v>
      </c>
      <c r="G1614" s="103" t="s">
        <v>113</v>
      </c>
      <c r="H1614" s="150" t="s">
        <v>959</v>
      </c>
      <c r="I1614" s="142" t="s">
        <v>958</v>
      </c>
      <c r="J1614" s="141" t="s">
        <v>8</v>
      </c>
    </row>
    <row r="1615" spans="1:10" ht="24.75" customHeight="1">
      <c r="D1615" s="106">
        <v>1574</v>
      </c>
      <c r="E1615" s="99" t="s">
        <v>1779</v>
      </c>
      <c r="F1615" s="98" t="s">
        <v>121</v>
      </c>
      <c r="G1615" s="98" t="s">
        <v>118</v>
      </c>
      <c r="H1615" s="151">
        <v>3</v>
      </c>
      <c r="I1615" s="145">
        <v>1.68</v>
      </c>
      <c r="J1615" s="145">
        <v>5.04</v>
      </c>
    </row>
    <row r="1616" spans="1:10" ht="13.15" customHeight="1">
      <c r="D1616" s="106">
        <v>34709</v>
      </c>
      <c r="E1616" s="99" t="s">
        <v>1652</v>
      </c>
      <c r="F1616" s="98" t="s">
        <v>121</v>
      </c>
      <c r="G1616" s="98" t="s">
        <v>118</v>
      </c>
      <c r="H1616" s="151">
        <v>1</v>
      </c>
      <c r="I1616" s="145">
        <v>64.557327272727264</v>
      </c>
      <c r="J1616" s="145">
        <v>64.55</v>
      </c>
    </row>
    <row r="1617" spans="1:10" ht="13.15" customHeight="1">
      <c r="D1617" s="105" t="s">
        <v>960</v>
      </c>
      <c r="E1617" s="104"/>
      <c r="F1617" s="103" t="s">
        <v>112</v>
      </c>
      <c r="G1617" s="103" t="s">
        <v>113</v>
      </c>
      <c r="H1617" s="150" t="s">
        <v>959</v>
      </c>
      <c r="I1617" s="142" t="s">
        <v>958</v>
      </c>
      <c r="J1617" s="141" t="s">
        <v>8</v>
      </c>
    </row>
    <row r="1618" spans="1:10" ht="13.15" customHeight="1">
      <c r="D1618" s="100">
        <v>88247</v>
      </c>
      <c r="E1618" s="99" t="s">
        <v>1300</v>
      </c>
      <c r="F1618" s="98" t="s">
        <v>121</v>
      </c>
      <c r="G1618" s="98" t="s">
        <v>147</v>
      </c>
      <c r="H1618" s="151">
        <v>0.40570000000000001</v>
      </c>
      <c r="I1618" s="145">
        <v>14.01</v>
      </c>
      <c r="J1618" s="145">
        <v>5.68</v>
      </c>
    </row>
    <row r="1619" spans="1:10" ht="13.15" customHeight="1">
      <c r="D1619" s="100">
        <v>88264</v>
      </c>
      <c r="E1619" s="99" t="s">
        <v>1299</v>
      </c>
      <c r="F1619" s="98" t="s">
        <v>121</v>
      </c>
      <c r="G1619" s="98" t="s">
        <v>147</v>
      </c>
      <c r="H1619" s="151">
        <v>0.20326566385512193</v>
      </c>
      <c r="I1619" s="145">
        <v>17.940000000000001</v>
      </c>
      <c r="J1619" s="145">
        <v>3.64</v>
      </c>
    </row>
    <row r="1620" spans="1:10" ht="13.15" customHeight="1">
      <c r="A1620" s="93">
        <v>179</v>
      </c>
      <c r="B1620" s="93">
        <v>93672</v>
      </c>
      <c r="C1620" s="1">
        <f>J1620</f>
        <v>78.910000000000011</v>
      </c>
      <c r="D1620" s="97"/>
      <c r="E1620" s="96"/>
      <c r="F1620" s="96"/>
      <c r="G1620" s="95"/>
      <c r="H1620" s="149" t="s">
        <v>951</v>
      </c>
      <c r="I1620" s="144"/>
      <c r="J1620" s="140">
        <v>78.910000000000011</v>
      </c>
    </row>
    <row r="1621" spans="1:10" ht="17.649999999999999" customHeight="1">
      <c r="D1621" s="113" t="s">
        <v>1778</v>
      </c>
      <c r="E1621" s="112"/>
      <c r="F1621" s="112"/>
      <c r="G1621" s="112"/>
      <c r="H1621" s="148"/>
      <c r="I1621" s="143"/>
      <c r="J1621" s="144"/>
    </row>
    <row r="1622" spans="1:10" ht="13.15" customHeight="1">
      <c r="D1622" s="105" t="s">
        <v>991</v>
      </c>
      <c r="E1622" s="104"/>
      <c r="F1622" s="103" t="s">
        <v>112</v>
      </c>
      <c r="G1622" s="103" t="s">
        <v>113</v>
      </c>
      <c r="H1622" s="150" t="s">
        <v>959</v>
      </c>
      <c r="I1622" s="142" t="s">
        <v>958</v>
      </c>
      <c r="J1622" s="141" t="s">
        <v>8</v>
      </c>
    </row>
    <row r="1623" spans="1:10" ht="13.15" customHeight="1">
      <c r="D1623" s="114" t="s">
        <v>1309</v>
      </c>
      <c r="E1623" s="99" t="s">
        <v>1308</v>
      </c>
      <c r="F1623" s="98" t="s">
        <v>136</v>
      </c>
      <c r="G1623" s="98" t="s">
        <v>993</v>
      </c>
      <c r="H1623" s="151">
        <v>6.9000000000000547E-2</v>
      </c>
      <c r="I1623" s="145">
        <v>13.99</v>
      </c>
      <c r="J1623" s="145">
        <v>0.96</v>
      </c>
    </row>
    <row r="1624" spans="1:10" ht="13.15" customHeight="1">
      <c r="D1624" s="114" t="s">
        <v>1003</v>
      </c>
      <c r="E1624" s="99" t="s">
        <v>1002</v>
      </c>
      <c r="F1624" s="98" t="s">
        <v>136</v>
      </c>
      <c r="G1624" s="98" t="s">
        <v>993</v>
      </c>
      <c r="H1624" s="151">
        <v>0.6</v>
      </c>
      <c r="I1624" s="145">
        <v>10.55</v>
      </c>
      <c r="J1624" s="145">
        <v>6.33</v>
      </c>
    </row>
    <row r="1625" spans="1:10" ht="13.15" customHeight="1">
      <c r="D1625" s="105" t="s">
        <v>965</v>
      </c>
      <c r="E1625" s="104"/>
      <c r="F1625" s="103" t="s">
        <v>112</v>
      </c>
      <c r="G1625" s="103" t="s">
        <v>113</v>
      </c>
      <c r="H1625" s="150" t="s">
        <v>959</v>
      </c>
      <c r="I1625" s="142" t="s">
        <v>958</v>
      </c>
      <c r="J1625" s="141" t="s">
        <v>8</v>
      </c>
    </row>
    <row r="1626" spans="1:10" ht="17.649999999999999" customHeight="1">
      <c r="D1626" s="114" t="s">
        <v>1777</v>
      </c>
      <c r="E1626" s="99" t="s">
        <v>1776</v>
      </c>
      <c r="F1626" s="98" t="s">
        <v>136</v>
      </c>
      <c r="G1626" s="98" t="s">
        <v>226</v>
      </c>
      <c r="H1626" s="151">
        <v>1</v>
      </c>
      <c r="I1626" s="145">
        <v>130.77000000000001</v>
      </c>
      <c r="J1626" s="145">
        <v>130.77000000000001</v>
      </c>
    </row>
    <row r="1627" spans="1:10" ht="13.15" customHeight="1">
      <c r="D1627" s="105" t="s">
        <v>960</v>
      </c>
      <c r="E1627" s="104"/>
      <c r="F1627" s="103" t="s">
        <v>112</v>
      </c>
      <c r="G1627" s="103" t="s">
        <v>113</v>
      </c>
      <c r="H1627" s="150" t="s">
        <v>959</v>
      </c>
      <c r="I1627" s="142" t="s">
        <v>958</v>
      </c>
      <c r="J1627" s="141" t="s">
        <v>8</v>
      </c>
    </row>
    <row r="1628" spans="1:10" ht="13.15" customHeight="1">
      <c r="D1628" s="114" t="s">
        <v>995</v>
      </c>
      <c r="E1628" s="99" t="s">
        <v>994</v>
      </c>
      <c r="F1628" s="98" t="s">
        <v>136</v>
      </c>
      <c r="G1628" s="98" t="s">
        <v>993</v>
      </c>
      <c r="H1628" s="151">
        <v>0.6</v>
      </c>
      <c r="I1628" s="145">
        <v>2.98</v>
      </c>
      <c r="J1628" s="145">
        <v>1.78</v>
      </c>
    </row>
    <row r="1629" spans="1:10" ht="13.15" customHeight="1">
      <c r="D1629" s="114" t="s">
        <v>1305</v>
      </c>
      <c r="E1629" s="99" t="s">
        <v>1304</v>
      </c>
      <c r="F1629" s="98" t="s">
        <v>136</v>
      </c>
      <c r="G1629" s="98" t="s">
        <v>993</v>
      </c>
      <c r="H1629" s="151">
        <v>0.6</v>
      </c>
      <c r="I1629" s="145">
        <v>2.85</v>
      </c>
      <c r="J1629" s="145">
        <v>1.71</v>
      </c>
    </row>
    <row r="1630" spans="1:10" ht="13.15" customHeight="1">
      <c r="A1630" s="93">
        <v>180</v>
      </c>
      <c r="B1630" s="93" t="s">
        <v>391</v>
      </c>
      <c r="C1630" s="1">
        <f>J1630</f>
        <v>141.55000000000001</v>
      </c>
      <c r="D1630" s="97"/>
      <c r="E1630" s="96"/>
      <c r="F1630" s="96"/>
      <c r="G1630" s="95"/>
      <c r="H1630" s="149" t="s">
        <v>951</v>
      </c>
      <c r="I1630" s="144"/>
      <c r="J1630" s="140">
        <v>141.55000000000001</v>
      </c>
    </row>
    <row r="1631" spans="1:10" ht="17.649999999999999" customHeight="1">
      <c r="D1631" s="113" t="s">
        <v>1775</v>
      </c>
      <c r="E1631" s="112"/>
      <c r="F1631" s="112"/>
      <c r="G1631" s="112"/>
      <c r="H1631" s="148"/>
      <c r="I1631" s="143"/>
      <c r="J1631" s="144"/>
    </row>
    <row r="1632" spans="1:10" ht="13.15" customHeight="1">
      <c r="A1632" s="93">
        <v>181</v>
      </c>
      <c r="B1632" s="93" t="s">
        <v>392</v>
      </c>
      <c r="C1632" s="1">
        <f>J1632</f>
        <v>163.25</v>
      </c>
      <c r="D1632" s="113"/>
      <c r="E1632" s="94"/>
      <c r="H1632" s="149" t="s">
        <v>951</v>
      </c>
      <c r="J1632" s="140">
        <v>163.25</v>
      </c>
    </row>
    <row r="1633" spans="1:10" ht="19.149999999999999" customHeight="1">
      <c r="D1633" s="109" t="s">
        <v>1774</v>
      </c>
      <c r="E1633" s="108"/>
      <c r="F1633" s="108"/>
      <c r="G1633" s="108"/>
      <c r="H1633" s="152"/>
      <c r="I1633" s="146"/>
      <c r="J1633" s="147"/>
    </row>
    <row r="1634" spans="1:10" ht="13.15" customHeight="1">
      <c r="D1634" s="105" t="s">
        <v>991</v>
      </c>
      <c r="E1634" s="104"/>
      <c r="F1634" s="103" t="s">
        <v>112</v>
      </c>
      <c r="G1634" s="103" t="s">
        <v>113</v>
      </c>
      <c r="H1634" s="150" t="s">
        <v>959</v>
      </c>
      <c r="I1634" s="142" t="s">
        <v>958</v>
      </c>
      <c r="J1634" s="141" t="s">
        <v>8</v>
      </c>
    </row>
    <row r="1635" spans="1:10" ht="13.15" customHeight="1">
      <c r="D1635" s="114" t="s">
        <v>1309</v>
      </c>
      <c r="E1635" s="99" t="s">
        <v>1308</v>
      </c>
      <c r="F1635" s="98" t="s">
        <v>136</v>
      </c>
      <c r="G1635" s="98" t="s">
        <v>993</v>
      </c>
      <c r="H1635" s="151">
        <v>8.2285714285714434E-2</v>
      </c>
      <c r="I1635" s="145">
        <v>13.99</v>
      </c>
      <c r="J1635" s="145">
        <v>1.1499999999999999</v>
      </c>
    </row>
    <row r="1636" spans="1:10" ht="13.15" customHeight="1">
      <c r="D1636" s="114" t="s">
        <v>1003</v>
      </c>
      <c r="E1636" s="99" t="s">
        <v>1002</v>
      </c>
      <c r="F1636" s="98" t="s">
        <v>136</v>
      </c>
      <c r="G1636" s="98" t="s">
        <v>993</v>
      </c>
      <c r="H1636" s="151">
        <v>0.2</v>
      </c>
      <c r="I1636" s="145">
        <v>10.55</v>
      </c>
      <c r="J1636" s="145">
        <v>2.11</v>
      </c>
    </row>
    <row r="1637" spans="1:10" ht="13.15" customHeight="1">
      <c r="D1637" s="105" t="s">
        <v>965</v>
      </c>
      <c r="E1637" s="104"/>
      <c r="F1637" s="103" t="s">
        <v>112</v>
      </c>
      <c r="G1637" s="103" t="s">
        <v>113</v>
      </c>
      <c r="H1637" s="150" t="s">
        <v>959</v>
      </c>
      <c r="I1637" s="142" t="s">
        <v>958</v>
      </c>
      <c r="J1637" s="141" t="s">
        <v>8</v>
      </c>
    </row>
    <row r="1638" spans="1:10" ht="17.649999999999999" customHeight="1">
      <c r="D1638" s="114" t="s">
        <v>1773</v>
      </c>
      <c r="E1638" s="99" t="s">
        <v>1772</v>
      </c>
      <c r="F1638" s="98" t="s">
        <v>136</v>
      </c>
      <c r="G1638" s="98" t="s">
        <v>226</v>
      </c>
      <c r="H1638" s="151">
        <v>1</v>
      </c>
      <c r="I1638" s="145">
        <v>7.6</v>
      </c>
      <c r="J1638" s="145">
        <v>7.6</v>
      </c>
    </row>
    <row r="1639" spans="1:10" ht="24.75" customHeight="1">
      <c r="D1639" s="114" t="s">
        <v>1771</v>
      </c>
      <c r="E1639" s="107" t="s">
        <v>1770</v>
      </c>
      <c r="F1639" s="98" t="s">
        <v>136</v>
      </c>
      <c r="G1639" s="98" t="s">
        <v>226</v>
      </c>
      <c r="H1639" s="151">
        <v>1</v>
      </c>
      <c r="I1639" s="145">
        <v>83.5</v>
      </c>
      <c r="J1639" s="145">
        <v>83.5</v>
      </c>
    </row>
    <row r="1640" spans="1:10" ht="13.15" customHeight="1">
      <c r="D1640" s="105" t="s">
        <v>960</v>
      </c>
      <c r="E1640" s="104"/>
      <c r="F1640" s="103" t="s">
        <v>112</v>
      </c>
      <c r="G1640" s="103" t="s">
        <v>113</v>
      </c>
      <c r="H1640" s="150" t="s">
        <v>959</v>
      </c>
      <c r="I1640" s="142" t="s">
        <v>958</v>
      </c>
      <c r="J1640" s="141" t="s">
        <v>8</v>
      </c>
    </row>
    <row r="1641" spans="1:10" ht="13.15" customHeight="1">
      <c r="D1641" s="114" t="s">
        <v>995</v>
      </c>
      <c r="E1641" s="99" t="s">
        <v>994</v>
      </c>
      <c r="F1641" s="98" t="s">
        <v>136</v>
      </c>
      <c r="G1641" s="98" t="s">
        <v>993</v>
      </c>
      <c r="H1641" s="151">
        <v>0.2</v>
      </c>
      <c r="I1641" s="145">
        <v>2.98</v>
      </c>
      <c r="J1641" s="145">
        <v>0.59</v>
      </c>
    </row>
    <row r="1642" spans="1:10" ht="13.15" customHeight="1">
      <c r="D1642" s="114" t="s">
        <v>1305</v>
      </c>
      <c r="E1642" s="99" t="s">
        <v>1304</v>
      </c>
      <c r="F1642" s="98" t="s">
        <v>136</v>
      </c>
      <c r="G1642" s="98" t="s">
        <v>993</v>
      </c>
      <c r="H1642" s="151">
        <v>0.2</v>
      </c>
      <c r="I1642" s="145">
        <v>2.85</v>
      </c>
      <c r="J1642" s="145">
        <v>0.56999999999999995</v>
      </c>
    </row>
    <row r="1643" spans="1:10" ht="13.15" customHeight="1">
      <c r="A1643" s="93">
        <v>182</v>
      </c>
      <c r="B1643" s="93" t="s">
        <v>394</v>
      </c>
      <c r="C1643" s="1">
        <f>J1643</f>
        <v>95.52</v>
      </c>
      <c r="D1643" s="97"/>
      <c r="E1643" s="96"/>
      <c r="F1643" s="96"/>
      <c r="G1643" s="95"/>
      <c r="H1643" s="149" t="s">
        <v>951</v>
      </c>
      <c r="I1643" s="144"/>
      <c r="J1643" s="140">
        <v>95.52</v>
      </c>
    </row>
    <row r="1644" spans="1:10" ht="19.149999999999999" customHeight="1">
      <c r="D1644" s="109" t="s">
        <v>1769</v>
      </c>
      <c r="E1644" s="108"/>
      <c r="F1644" s="108"/>
      <c r="G1644" s="108"/>
      <c r="H1644" s="152"/>
      <c r="I1644" s="146"/>
      <c r="J1644" s="147"/>
    </row>
    <row r="1645" spans="1:10" ht="13.15" customHeight="1">
      <c r="D1645" s="105" t="s">
        <v>991</v>
      </c>
      <c r="E1645" s="104"/>
      <c r="F1645" s="103" t="s">
        <v>112</v>
      </c>
      <c r="G1645" s="103" t="s">
        <v>113</v>
      </c>
      <c r="H1645" s="150" t="s">
        <v>959</v>
      </c>
      <c r="I1645" s="142" t="s">
        <v>958</v>
      </c>
      <c r="J1645" s="141" t="s">
        <v>8</v>
      </c>
    </row>
    <row r="1646" spans="1:10" ht="13.15" customHeight="1">
      <c r="D1646" s="114" t="s">
        <v>1005</v>
      </c>
      <c r="E1646" s="99" t="s">
        <v>1004</v>
      </c>
      <c r="F1646" s="98" t="s">
        <v>136</v>
      </c>
      <c r="G1646" s="98" t="s">
        <v>993</v>
      </c>
      <c r="H1646" s="151">
        <v>1.5</v>
      </c>
      <c r="I1646" s="145">
        <v>13.99</v>
      </c>
      <c r="J1646" s="145">
        <v>20.98</v>
      </c>
    </row>
    <row r="1647" spans="1:10" ht="13.15" customHeight="1">
      <c r="D1647" s="114" t="s">
        <v>1003</v>
      </c>
      <c r="E1647" s="99" t="s">
        <v>1002</v>
      </c>
      <c r="F1647" s="98" t="s">
        <v>136</v>
      </c>
      <c r="G1647" s="98" t="s">
        <v>993</v>
      </c>
      <c r="H1647" s="151">
        <v>1.5</v>
      </c>
      <c r="I1647" s="145">
        <v>10.55</v>
      </c>
      <c r="J1647" s="145">
        <v>15.82</v>
      </c>
    </row>
    <row r="1648" spans="1:10" ht="13.15" customHeight="1">
      <c r="D1648" s="105" t="s">
        <v>965</v>
      </c>
      <c r="E1648" s="104"/>
      <c r="F1648" s="103" t="s">
        <v>112</v>
      </c>
      <c r="G1648" s="103" t="s">
        <v>113</v>
      </c>
      <c r="H1648" s="150" t="s">
        <v>959</v>
      </c>
      <c r="I1648" s="142" t="s">
        <v>958</v>
      </c>
      <c r="J1648" s="141" t="s">
        <v>8</v>
      </c>
    </row>
    <row r="1649" spans="1:10" ht="19.149999999999999" customHeight="1">
      <c r="D1649" s="114" t="s">
        <v>1768</v>
      </c>
      <c r="E1649" s="107" t="s">
        <v>1767</v>
      </c>
      <c r="F1649" s="98" t="s">
        <v>136</v>
      </c>
      <c r="G1649" s="98" t="s">
        <v>226</v>
      </c>
      <c r="H1649" s="151">
        <v>3.2</v>
      </c>
      <c r="I1649" s="145">
        <v>587.98137619964461</v>
      </c>
      <c r="J1649" s="145">
        <v>1881.54</v>
      </c>
    </row>
    <row r="1650" spans="1:10" ht="24.75" customHeight="1">
      <c r="D1650" s="114" t="s">
        <v>1766</v>
      </c>
      <c r="E1650" s="99" t="s">
        <v>1765</v>
      </c>
      <c r="F1650" s="98" t="s">
        <v>136</v>
      </c>
      <c r="G1650" s="98" t="s">
        <v>226</v>
      </c>
      <c r="H1650" s="151">
        <v>1</v>
      </c>
      <c r="I1650" s="145">
        <v>66.23</v>
      </c>
      <c r="J1650" s="145">
        <v>66.23</v>
      </c>
    </row>
    <row r="1651" spans="1:10" ht="24.75" customHeight="1">
      <c r="D1651" s="114" t="s">
        <v>1764</v>
      </c>
      <c r="E1651" s="107" t="s">
        <v>1763</v>
      </c>
      <c r="F1651" s="98" t="s">
        <v>136</v>
      </c>
      <c r="G1651" s="98" t="s">
        <v>226</v>
      </c>
      <c r="H1651" s="151">
        <v>1</v>
      </c>
      <c r="I1651" s="145">
        <v>347.4</v>
      </c>
      <c r="J1651" s="145">
        <v>347.4</v>
      </c>
    </row>
    <row r="1652" spans="1:10" ht="13.15" customHeight="1">
      <c r="D1652" s="105" t="s">
        <v>960</v>
      </c>
      <c r="E1652" s="104"/>
      <c r="F1652" s="103" t="s">
        <v>112</v>
      </c>
      <c r="G1652" s="103" t="s">
        <v>113</v>
      </c>
      <c r="H1652" s="150" t="s">
        <v>959</v>
      </c>
      <c r="I1652" s="142" t="s">
        <v>958</v>
      </c>
      <c r="J1652" s="141" t="s">
        <v>8</v>
      </c>
    </row>
    <row r="1653" spans="1:10" ht="17.649999999999999" customHeight="1">
      <c r="D1653" s="114" t="s">
        <v>1647</v>
      </c>
      <c r="E1653" s="99" t="s">
        <v>1646</v>
      </c>
      <c r="F1653" s="98" t="s">
        <v>136</v>
      </c>
      <c r="G1653" s="98" t="s">
        <v>160</v>
      </c>
      <c r="H1653" s="151">
        <v>0.28000000000000003</v>
      </c>
      <c r="I1653" s="145">
        <v>455.68</v>
      </c>
      <c r="J1653" s="145">
        <v>127.59</v>
      </c>
    </row>
    <row r="1654" spans="1:10" ht="19.149999999999999" customHeight="1">
      <c r="D1654" s="114" t="s">
        <v>1333</v>
      </c>
      <c r="E1654" s="99" t="s">
        <v>1762</v>
      </c>
      <c r="F1654" s="98" t="s">
        <v>136</v>
      </c>
      <c r="G1654" s="98" t="s">
        <v>160</v>
      </c>
      <c r="H1654" s="151">
        <v>0.28000000000000003</v>
      </c>
      <c r="I1654" s="145">
        <v>40.590000000000003</v>
      </c>
      <c r="J1654" s="145">
        <v>11.36</v>
      </c>
    </row>
    <row r="1655" spans="1:10" ht="13.15" customHeight="1">
      <c r="D1655" s="114" t="s">
        <v>995</v>
      </c>
      <c r="E1655" s="99" t="s">
        <v>994</v>
      </c>
      <c r="F1655" s="98" t="s">
        <v>136</v>
      </c>
      <c r="G1655" s="98" t="s">
        <v>993</v>
      </c>
      <c r="H1655" s="151">
        <v>1.5</v>
      </c>
      <c r="I1655" s="145">
        <v>2.98</v>
      </c>
      <c r="J1655" s="145">
        <v>4.47</v>
      </c>
    </row>
    <row r="1656" spans="1:10" ht="13.15" customHeight="1">
      <c r="D1656" s="114" t="s">
        <v>997</v>
      </c>
      <c r="E1656" s="99" t="s">
        <v>996</v>
      </c>
      <c r="F1656" s="98" t="s">
        <v>136</v>
      </c>
      <c r="G1656" s="98" t="s">
        <v>993</v>
      </c>
      <c r="H1656" s="151">
        <v>1.5</v>
      </c>
      <c r="I1656" s="145">
        <v>2.89</v>
      </c>
      <c r="J1656" s="145">
        <v>4.33</v>
      </c>
    </row>
    <row r="1657" spans="1:10" ht="13.15" customHeight="1">
      <c r="A1657" s="93">
        <v>183</v>
      </c>
      <c r="B1657" s="93" t="s">
        <v>395</v>
      </c>
      <c r="C1657" s="1">
        <f>J1657</f>
        <v>2479.7199999999998</v>
      </c>
      <c r="D1657" s="97"/>
      <c r="E1657" s="96"/>
      <c r="F1657" s="96"/>
      <c r="G1657" s="95"/>
      <c r="H1657" s="149" t="s">
        <v>951</v>
      </c>
      <c r="I1657" s="144"/>
      <c r="J1657" s="140">
        <v>2479.7199999999998</v>
      </c>
    </row>
    <row r="1658" spans="1:10" ht="17.649999999999999" customHeight="1">
      <c r="D1658" s="113" t="s">
        <v>1761</v>
      </c>
      <c r="E1658" s="112"/>
      <c r="F1658" s="112"/>
      <c r="G1658" s="112"/>
      <c r="H1658" s="148"/>
      <c r="I1658" s="143"/>
      <c r="J1658" s="144"/>
    </row>
    <row r="1659" spans="1:10" ht="13.15" customHeight="1">
      <c r="A1659" s="93">
        <v>184</v>
      </c>
      <c r="B1659" s="93">
        <v>39391</v>
      </c>
      <c r="C1659" s="1">
        <f>J1659</f>
        <v>55.46</v>
      </c>
      <c r="D1659" s="113"/>
      <c r="E1659" s="94"/>
      <c r="H1659" s="149" t="s">
        <v>951</v>
      </c>
      <c r="J1659" s="140">
        <v>55.46</v>
      </c>
    </row>
    <row r="1660" spans="1:10" ht="19.149999999999999" customHeight="1">
      <c r="D1660" s="109" t="s">
        <v>1760</v>
      </c>
      <c r="E1660" s="108"/>
      <c r="F1660" s="108"/>
      <c r="G1660" s="108"/>
      <c r="H1660" s="152"/>
      <c r="I1660" s="146"/>
      <c r="J1660" s="147"/>
    </row>
    <row r="1661" spans="1:10" ht="13.15" customHeight="1">
      <c r="D1661" s="105" t="s">
        <v>960</v>
      </c>
      <c r="E1661" s="104"/>
      <c r="F1661" s="103" t="s">
        <v>112</v>
      </c>
      <c r="G1661" s="103" t="s">
        <v>113</v>
      </c>
      <c r="H1661" s="150" t="s">
        <v>959</v>
      </c>
      <c r="I1661" s="142" t="s">
        <v>958</v>
      </c>
      <c r="J1661" s="141" t="s">
        <v>8</v>
      </c>
    </row>
    <row r="1662" spans="1:10" ht="24.75" customHeight="1">
      <c r="D1662" s="100">
        <v>91946</v>
      </c>
      <c r="E1662" s="99" t="s">
        <v>1712</v>
      </c>
      <c r="F1662" s="98" t="s">
        <v>121</v>
      </c>
      <c r="G1662" s="98" t="s">
        <v>118</v>
      </c>
      <c r="H1662" s="151">
        <v>1</v>
      </c>
      <c r="I1662" s="145">
        <v>6.93</v>
      </c>
      <c r="J1662" s="145">
        <v>6.93</v>
      </c>
    </row>
    <row r="1663" spans="1:10" ht="24.75" customHeight="1">
      <c r="D1663" s="100">
        <v>91994</v>
      </c>
      <c r="E1663" s="99" t="s">
        <v>1759</v>
      </c>
      <c r="F1663" s="98" t="s">
        <v>121</v>
      </c>
      <c r="G1663" s="98" t="s">
        <v>118</v>
      </c>
      <c r="H1663" s="151">
        <v>1</v>
      </c>
      <c r="I1663" s="145">
        <v>16.905793381969758</v>
      </c>
      <c r="J1663" s="145">
        <v>16.899999999999999</v>
      </c>
    </row>
    <row r="1664" spans="1:10" ht="13.15" customHeight="1">
      <c r="A1664" s="93">
        <v>185</v>
      </c>
      <c r="B1664" s="93">
        <v>91996</v>
      </c>
      <c r="C1664" s="1">
        <f>J1664</f>
        <v>23.83</v>
      </c>
      <c r="D1664" s="97"/>
      <c r="E1664" s="96"/>
      <c r="F1664" s="96"/>
      <c r="G1664" s="95"/>
      <c r="H1664" s="149" t="s">
        <v>951</v>
      </c>
      <c r="I1664" s="144"/>
      <c r="J1664" s="140">
        <v>23.83</v>
      </c>
    </row>
    <row r="1665" spans="1:10" ht="19.149999999999999" customHeight="1">
      <c r="D1665" s="109" t="s">
        <v>1758</v>
      </c>
      <c r="E1665" s="108"/>
      <c r="F1665" s="108"/>
      <c r="G1665" s="108"/>
      <c r="H1665" s="152"/>
      <c r="I1665" s="146"/>
      <c r="J1665" s="147"/>
    </row>
    <row r="1666" spans="1:10" ht="13.15" customHeight="1">
      <c r="D1666" s="105" t="s">
        <v>960</v>
      </c>
      <c r="E1666" s="104"/>
      <c r="F1666" s="103" t="s">
        <v>112</v>
      </c>
      <c r="G1666" s="103" t="s">
        <v>113</v>
      </c>
      <c r="H1666" s="150" t="s">
        <v>959</v>
      </c>
      <c r="I1666" s="142" t="s">
        <v>958</v>
      </c>
      <c r="J1666" s="141" t="s">
        <v>8</v>
      </c>
    </row>
    <row r="1667" spans="1:10" ht="24.75" customHeight="1">
      <c r="D1667" s="100">
        <v>91946</v>
      </c>
      <c r="E1667" s="99" t="s">
        <v>1712</v>
      </c>
      <c r="F1667" s="98" t="s">
        <v>121</v>
      </c>
      <c r="G1667" s="98" t="s">
        <v>118</v>
      </c>
      <c r="H1667" s="151">
        <v>1</v>
      </c>
      <c r="I1667" s="145">
        <v>6.93</v>
      </c>
      <c r="J1667" s="145">
        <v>6.93</v>
      </c>
    </row>
    <row r="1668" spans="1:10" ht="24.75" customHeight="1">
      <c r="D1668" s="100">
        <v>91998</v>
      </c>
      <c r="E1668" s="99" t="s">
        <v>1757</v>
      </c>
      <c r="F1668" s="98" t="s">
        <v>121</v>
      </c>
      <c r="G1668" s="98" t="s">
        <v>118</v>
      </c>
      <c r="H1668" s="151">
        <v>1</v>
      </c>
      <c r="I1668" s="145">
        <v>14.682835567010306</v>
      </c>
      <c r="J1668" s="145">
        <v>14.68</v>
      </c>
    </row>
    <row r="1669" spans="1:10" ht="13.15" customHeight="1">
      <c r="A1669" s="93">
        <v>186</v>
      </c>
      <c r="B1669" s="93">
        <v>92000</v>
      </c>
      <c r="C1669" s="1">
        <f>J1669</f>
        <v>21.61</v>
      </c>
      <c r="D1669" s="97"/>
      <c r="E1669" s="96"/>
      <c r="F1669" s="96"/>
      <c r="G1669" s="95"/>
      <c r="H1669" s="149" t="s">
        <v>951</v>
      </c>
      <c r="I1669" s="144"/>
      <c r="J1669" s="140">
        <v>21.61</v>
      </c>
    </row>
    <row r="1670" spans="1:10" ht="19.149999999999999" customHeight="1">
      <c r="D1670" s="109" t="s">
        <v>1756</v>
      </c>
      <c r="E1670" s="108"/>
      <c r="F1670" s="108"/>
      <c r="G1670" s="108"/>
      <c r="H1670" s="152"/>
      <c r="I1670" s="146"/>
      <c r="J1670" s="147"/>
    </row>
    <row r="1671" spans="1:10" ht="13.15" customHeight="1">
      <c r="D1671" s="105" t="s">
        <v>965</v>
      </c>
      <c r="E1671" s="104"/>
      <c r="F1671" s="103" t="s">
        <v>112</v>
      </c>
      <c r="G1671" s="103" t="s">
        <v>113</v>
      </c>
      <c r="H1671" s="150" t="s">
        <v>959</v>
      </c>
      <c r="I1671" s="142" t="s">
        <v>958</v>
      </c>
      <c r="J1671" s="141" t="s">
        <v>8</v>
      </c>
    </row>
    <row r="1672" spans="1:10" ht="19.149999999999999" customHeight="1">
      <c r="D1672" s="106">
        <v>39245</v>
      </c>
      <c r="E1672" s="107" t="s">
        <v>1755</v>
      </c>
      <c r="F1672" s="98" t="s">
        <v>121</v>
      </c>
      <c r="G1672" s="98" t="s">
        <v>125</v>
      </c>
      <c r="H1672" s="151">
        <v>1.1000000000000001</v>
      </c>
      <c r="I1672" s="145">
        <v>5.16</v>
      </c>
      <c r="J1672" s="145">
        <v>5.67</v>
      </c>
    </row>
    <row r="1673" spans="1:10" ht="13.15" customHeight="1">
      <c r="D1673" s="105" t="s">
        <v>960</v>
      </c>
      <c r="E1673" s="104"/>
      <c r="F1673" s="103" t="s">
        <v>112</v>
      </c>
      <c r="G1673" s="103" t="s">
        <v>113</v>
      </c>
      <c r="H1673" s="150" t="s">
        <v>959</v>
      </c>
      <c r="I1673" s="142" t="s">
        <v>958</v>
      </c>
      <c r="J1673" s="141" t="s">
        <v>8</v>
      </c>
    </row>
    <row r="1674" spans="1:10" ht="13.15" customHeight="1">
      <c r="D1674" s="100">
        <v>88247</v>
      </c>
      <c r="E1674" s="99" t="s">
        <v>1300</v>
      </c>
      <c r="F1674" s="98" t="s">
        <v>121</v>
      </c>
      <c r="G1674" s="98" t="s">
        <v>147</v>
      </c>
      <c r="H1674" s="151">
        <v>5.1975000000000202E-2</v>
      </c>
      <c r="I1674" s="145">
        <v>14.01</v>
      </c>
      <c r="J1674" s="145">
        <v>0.72</v>
      </c>
    </row>
    <row r="1675" spans="1:10" ht="13.15" customHeight="1">
      <c r="D1675" s="100">
        <v>88264</v>
      </c>
      <c r="E1675" s="99" t="s">
        <v>1299</v>
      </c>
      <c r="F1675" s="98" t="s">
        <v>121</v>
      </c>
      <c r="G1675" s="98" t="s">
        <v>147</v>
      </c>
      <c r="H1675" s="151">
        <v>0.09</v>
      </c>
      <c r="I1675" s="145">
        <v>17.940000000000001</v>
      </c>
      <c r="J1675" s="145">
        <v>1.61</v>
      </c>
    </row>
    <row r="1676" spans="1:10" ht="31.9" customHeight="1">
      <c r="D1676" s="100">
        <v>91170</v>
      </c>
      <c r="E1676" s="107" t="s">
        <v>1536</v>
      </c>
      <c r="F1676" s="98" t="s">
        <v>121</v>
      </c>
      <c r="G1676" s="98" t="s">
        <v>125</v>
      </c>
      <c r="H1676" s="151">
        <v>1</v>
      </c>
      <c r="I1676" s="145">
        <v>2.21</v>
      </c>
      <c r="J1676" s="145">
        <v>2.21</v>
      </c>
    </row>
    <row r="1677" spans="1:10" ht="13.15" customHeight="1">
      <c r="A1677" s="93">
        <v>187</v>
      </c>
      <c r="B1677" s="93">
        <v>91837</v>
      </c>
      <c r="C1677" s="1">
        <f>J1677</f>
        <v>10.210000000000001</v>
      </c>
      <c r="D1677" s="97"/>
      <c r="E1677" s="96"/>
      <c r="F1677" s="96"/>
      <c r="G1677" s="95"/>
      <c r="H1677" s="149" t="s">
        <v>951</v>
      </c>
      <c r="I1677" s="144"/>
      <c r="J1677" s="140">
        <v>10.210000000000001</v>
      </c>
    </row>
    <row r="1678" spans="1:10" ht="17.649999999999999" customHeight="1">
      <c r="D1678" s="113" t="s">
        <v>1754</v>
      </c>
      <c r="E1678" s="112"/>
      <c r="F1678" s="112"/>
      <c r="G1678" s="112"/>
      <c r="H1678" s="148"/>
      <c r="I1678" s="143"/>
      <c r="J1678" s="144"/>
    </row>
    <row r="1679" spans="1:10" ht="13.15" customHeight="1">
      <c r="A1679" s="93">
        <v>188</v>
      </c>
      <c r="B1679" s="93" t="s">
        <v>397</v>
      </c>
      <c r="C1679" s="1">
        <f>J1679</f>
        <v>3.14</v>
      </c>
      <c r="D1679" s="113"/>
      <c r="E1679" s="94"/>
      <c r="H1679" s="149" t="s">
        <v>951</v>
      </c>
      <c r="J1679" s="140">
        <v>3.14</v>
      </c>
    </row>
    <row r="1680" spans="1:10" ht="19.149999999999999" customHeight="1">
      <c r="D1680" s="109" t="s">
        <v>1753</v>
      </c>
      <c r="E1680" s="108"/>
      <c r="F1680" s="108"/>
      <c r="G1680" s="108"/>
      <c r="H1680" s="152"/>
      <c r="I1680" s="146"/>
      <c r="J1680" s="147"/>
    </row>
    <row r="1681" spans="1:10" ht="13.15" customHeight="1">
      <c r="D1681" s="105" t="s">
        <v>965</v>
      </c>
      <c r="E1681" s="104"/>
      <c r="F1681" s="103" t="s">
        <v>112</v>
      </c>
      <c r="G1681" s="103" t="s">
        <v>113</v>
      </c>
      <c r="H1681" s="150" t="s">
        <v>959</v>
      </c>
      <c r="I1681" s="142" t="s">
        <v>958</v>
      </c>
      <c r="J1681" s="141" t="s">
        <v>8</v>
      </c>
    </row>
    <row r="1682" spans="1:10" ht="19.149999999999999" customHeight="1">
      <c r="D1682" s="106">
        <v>38774</v>
      </c>
      <c r="E1682" s="107" t="s">
        <v>1752</v>
      </c>
      <c r="F1682" s="98" t="s">
        <v>121</v>
      </c>
      <c r="G1682" s="98" t="s">
        <v>118</v>
      </c>
      <c r="H1682" s="151">
        <v>1</v>
      </c>
      <c r="I1682" s="145">
        <v>24.99</v>
      </c>
      <c r="J1682" s="145">
        <v>24.99</v>
      </c>
    </row>
    <row r="1683" spans="1:10" ht="13.15" customHeight="1">
      <c r="D1683" s="105" t="s">
        <v>960</v>
      </c>
      <c r="E1683" s="104"/>
      <c r="F1683" s="103" t="s">
        <v>112</v>
      </c>
      <c r="G1683" s="103" t="s">
        <v>113</v>
      </c>
      <c r="H1683" s="150" t="s">
        <v>959</v>
      </c>
      <c r="I1683" s="142" t="s">
        <v>958</v>
      </c>
      <c r="J1683" s="141" t="s">
        <v>8</v>
      </c>
    </row>
    <row r="1684" spans="1:10" ht="13.15" customHeight="1">
      <c r="D1684" s="100">
        <v>88247</v>
      </c>
      <c r="E1684" s="99" t="s">
        <v>1300</v>
      </c>
      <c r="F1684" s="98" t="s">
        <v>121</v>
      </c>
      <c r="G1684" s="98" t="s">
        <v>147</v>
      </c>
      <c r="H1684" s="151">
        <v>7.4800000000000005E-2</v>
      </c>
      <c r="I1684" s="145">
        <v>14.01</v>
      </c>
      <c r="J1684" s="145">
        <v>1.04</v>
      </c>
    </row>
    <row r="1685" spans="1:10" ht="13.15" customHeight="1">
      <c r="D1685" s="100">
        <v>88264</v>
      </c>
      <c r="E1685" s="99" t="s">
        <v>1299</v>
      </c>
      <c r="F1685" s="98" t="s">
        <v>121</v>
      </c>
      <c r="G1685" s="98" t="s">
        <v>147</v>
      </c>
      <c r="H1685" s="151">
        <v>9.8600877659574732E-2</v>
      </c>
      <c r="I1685" s="145">
        <v>17.940000000000001</v>
      </c>
      <c r="J1685" s="145">
        <v>1.76</v>
      </c>
    </row>
    <row r="1686" spans="1:10" ht="13.15" customHeight="1">
      <c r="A1686" s="93">
        <v>189</v>
      </c>
      <c r="B1686" s="93">
        <v>97599</v>
      </c>
      <c r="C1686" s="1">
        <f>J1686</f>
        <v>27.79</v>
      </c>
      <c r="D1686" s="97"/>
      <c r="E1686" s="96"/>
      <c r="F1686" s="96"/>
      <c r="G1686" s="95"/>
      <c r="H1686" s="149" t="s">
        <v>951</v>
      </c>
      <c r="I1686" s="144"/>
      <c r="J1686" s="140">
        <v>27.79</v>
      </c>
    </row>
    <row r="1687" spans="1:10" ht="19.149999999999999" customHeight="1">
      <c r="D1687" s="109" t="s">
        <v>1751</v>
      </c>
      <c r="E1687" s="108"/>
      <c r="F1687" s="108"/>
      <c r="G1687" s="108"/>
      <c r="H1687" s="152"/>
      <c r="I1687" s="146"/>
      <c r="J1687" s="147"/>
    </row>
    <row r="1688" spans="1:10" ht="13.15" customHeight="1">
      <c r="D1688" s="105" t="s">
        <v>965</v>
      </c>
      <c r="E1688" s="104"/>
      <c r="F1688" s="103" t="s">
        <v>112</v>
      </c>
      <c r="G1688" s="103" t="s">
        <v>113</v>
      </c>
      <c r="H1688" s="150" t="s">
        <v>959</v>
      </c>
      <c r="I1688" s="142" t="s">
        <v>958</v>
      </c>
      <c r="J1688" s="141" t="s">
        <v>8</v>
      </c>
    </row>
    <row r="1689" spans="1:10" ht="24.75" customHeight="1">
      <c r="D1689" s="106">
        <v>39247</v>
      </c>
      <c r="E1689" s="107" t="s">
        <v>1750</v>
      </c>
      <c r="F1689" s="98" t="s">
        <v>121</v>
      </c>
      <c r="G1689" s="98" t="s">
        <v>125</v>
      </c>
      <c r="H1689" s="151">
        <v>1.1000000000000001</v>
      </c>
      <c r="I1689" s="145">
        <v>4.67</v>
      </c>
      <c r="J1689" s="145">
        <v>5.13</v>
      </c>
    </row>
    <row r="1690" spans="1:10" ht="13.15" customHeight="1">
      <c r="D1690" s="105" t="s">
        <v>960</v>
      </c>
      <c r="E1690" s="104"/>
      <c r="F1690" s="103" t="s">
        <v>112</v>
      </c>
      <c r="G1690" s="103" t="s">
        <v>113</v>
      </c>
      <c r="H1690" s="150" t="s">
        <v>959</v>
      </c>
      <c r="I1690" s="142" t="s">
        <v>958</v>
      </c>
      <c r="J1690" s="141" t="s">
        <v>8</v>
      </c>
    </row>
    <row r="1691" spans="1:10" ht="13.15" customHeight="1">
      <c r="D1691" s="100">
        <v>88247</v>
      </c>
      <c r="E1691" s="99" t="s">
        <v>1300</v>
      </c>
      <c r="F1691" s="98" t="s">
        <v>121</v>
      </c>
      <c r="G1691" s="98" t="s">
        <v>147</v>
      </c>
      <c r="H1691" s="151">
        <v>0.113</v>
      </c>
      <c r="I1691" s="145">
        <v>14.01</v>
      </c>
      <c r="J1691" s="145">
        <v>1.58</v>
      </c>
    </row>
    <row r="1692" spans="1:10" ht="13.15" customHeight="1">
      <c r="D1692" s="100">
        <v>88264</v>
      </c>
      <c r="E1692" s="99" t="s">
        <v>1299</v>
      </c>
      <c r="F1692" s="98" t="s">
        <v>121</v>
      </c>
      <c r="G1692" s="98" t="s">
        <v>147</v>
      </c>
      <c r="H1692" s="151">
        <v>8.247338235294159E-2</v>
      </c>
      <c r="I1692" s="145">
        <v>17.940000000000001</v>
      </c>
      <c r="J1692" s="145">
        <v>1.47</v>
      </c>
    </row>
    <row r="1693" spans="1:10" ht="31.9" customHeight="1">
      <c r="D1693" s="100">
        <v>91170</v>
      </c>
      <c r="E1693" s="107" t="s">
        <v>1536</v>
      </c>
      <c r="F1693" s="98" t="s">
        <v>121</v>
      </c>
      <c r="G1693" s="98" t="s">
        <v>125</v>
      </c>
      <c r="H1693" s="151">
        <v>1</v>
      </c>
      <c r="I1693" s="145">
        <v>2.21</v>
      </c>
      <c r="J1693" s="145">
        <v>2.21</v>
      </c>
    </row>
    <row r="1694" spans="1:10" ht="13.15" customHeight="1">
      <c r="A1694" s="93">
        <v>190</v>
      </c>
      <c r="B1694" s="93">
        <v>91840</v>
      </c>
      <c r="C1694" s="1">
        <f>J1694</f>
        <v>10.39</v>
      </c>
      <c r="D1694" s="97"/>
      <c r="E1694" s="96"/>
      <c r="F1694" s="96"/>
      <c r="G1694" s="95"/>
      <c r="H1694" s="149" t="s">
        <v>951</v>
      </c>
      <c r="I1694" s="144"/>
      <c r="J1694" s="140">
        <v>10.39</v>
      </c>
    </row>
    <row r="1695" spans="1:10" ht="17.649999999999999" customHeight="1">
      <c r="D1695" s="113" t="s">
        <v>1749</v>
      </c>
      <c r="E1695" s="112"/>
      <c r="F1695" s="112"/>
      <c r="G1695" s="112"/>
      <c r="H1695" s="148"/>
      <c r="I1695" s="143"/>
      <c r="J1695" s="144"/>
    </row>
    <row r="1696" spans="1:10" ht="13.15" customHeight="1">
      <c r="D1696" s="105" t="s">
        <v>965</v>
      </c>
      <c r="E1696" s="104"/>
      <c r="F1696" s="103" t="s">
        <v>112</v>
      </c>
      <c r="G1696" s="103" t="s">
        <v>113</v>
      </c>
      <c r="H1696" s="150" t="s">
        <v>959</v>
      </c>
      <c r="I1696" s="142" t="s">
        <v>958</v>
      </c>
      <c r="J1696" s="141" t="s">
        <v>8</v>
      </c>
    </row>
    <row r="1697" spans="1:10" ht="24.75" customHeight="1">
      <c r="D1697" s="110" t="s">
        <v>1502</v>
      </c>
      <c r="E1697" s="99" t="s">
        <v>1501</v>
      </c>
      <c r="F1697" s="98" t="s">
        <v>136</v>
      </c>
      <c r="G1697" s="98" t="s">
        <v>187</v>
      </c>
      <c r="H1697" s="151">
        <v>1.1000000000000001</v>
      </c>
      <c r="I1697" s="145">
        <v>4.49</v>
      </c>
      <c r="J1697" s="145">
        <v>4.93</v>
      </c>
    </row>
    <row r="1698" spans="1:10" ht="13.15" customHeight="1">
      <c r="D1698" s="105" t="s">
        <v>960</v>
      </c>
      <c r="E1698" s="104"/>
      <c r="F1698" s="103" t="s">
        <v>112</v>
      </c>
      <c r="G1698" s="103" t="s">
        <v>113</v>
      </c>
      <c r="H1698" s="150" t="s">
        <v>959</v>
      </c>
      <c r="I1698" s="142" t="s">
        <v>958</v>
      </c>
      <c r="J1698" s="141" t="s">
        <v>8</v>
      </c>
    </row>
    <row r="1699" spans="1:10" ht="13.15" customHeight="1">
      <c r="D1699" s="110" t="s">
        <v>1500</v>
      </c>
      <c r="E1699" s="99" t="s">
        <v>1499</v>
      </c>
      <c r="F1699" s="98" t="s">
        <v>136</v>
      </c>
      <c r="G1699" s="98" t="s">
        <v>993</v>
      </c>
      <c r="H1699" s="151">
        <v>6.2E-2</v>
      </c>
      <c r="I1699" s="145">
        <v>14.8</v>
      </c>
      <c r="J1699" s="145">
        <v>0.91</v>
      </c>
    </row>
    <row r="1700" spans="1:10" ht="13.15" customHeight="1">
      <c r="D1700" s="114" t="s">
        <v>1498</v>
      </c>
      <c r="E1700" s="99" t="s">
        <v>1497</v>
      </c>
      <c r="F1700" s="98" t="s">
        <v>136</v>
      </c>
      <c r="G1700" s="98" t="s">
        <v>993</v>
      </c>
      <c r="H1700" s="151">
        <v>4.3813333333333357E-2</v>
      </c>
      <c r="I1700" s="145">
        <v>19.07</v>
      </c>
      <c r="J1700" s="145">
        <v>0.83</v>
      </c>
    </row>
    <row r="1701" spans="1:10" ht="13.15" customHeight="1">
      <c r="A1701" s="93">
        <v>191</v>
      </c>
      <c r="B1701" s="93" t="s">
        <v>399</v>
      </c>
      <c r="C1701" s="1">
        <f>J1701</f>
        <v>6.67</v>
      </c>
      <c r="D1701" s="97"/>
      <c r="E1701" s="96"/>
      <c r="F1701" s="96"/>
      <c r="G1701" s="95"/>
      <c r="H1701" s="149" t="s">
        <v>951</v>
      </c>
      <c r="I1701" s="144"/>
      <c r="J1701" s="140">
        <v>6.67</v>
      </c>
    </row>
    <row r="1702" spans="1:10" ht="17.649999999999999" customHeight="1">
      <c r="D1702" s="113" t="s">
        <v>1748</v>
      </c>
      <c r="E1702" s="112"/>
      <c r="F1702" s="112"/>
      <c r="G1702" s="112"/>
      <c r="H1702" s="148"/>
      <c r="I1702" s="143"/>
      <c r="J1702" s="144"/>
    </row>
    <row r="1703" spans="1:10" ht="13.15" customHeight="1">
      <c r="A1703" s="93">
        <v>192</v>
      </c>
      <c r="B1703" s="93" t="s">
        <v>400</v>
      </c>
      <c r="C1703" s="1">
        <f>J1703</f>
        <v>339.06</v>
      </c>
      <c r="D1703" s="113"/>
      <c r="E1703" s="94"/>
      <c r="H1703" s="149" t="s">
        <v>951</v>
      </c>
      <c r="J1703" s="140">
        <v>339.06</v>
      </c>
    </row>
    <row r="1704" spans="1:10" ht="17.649999999999999" customHeight="1">
      <c r="D1704" s="113" t="s">
        <v>1747</v>
      </c>
      <c r="E1704" s="112"/>
      <c r="F1704" s="112"/>
      <c r="G1704" s="112"/>
      <c r="H1704" s="148"/>
      <c r="I1704" s="143"/>
      <c r="J1704" s="144"/>
    </row>
    <row r="1705" spans="1:10" ht="13.15" customHeight="1">
      <c r="D1705" s="105" t="s">
        <v>965</v>
      </c>
      <c r="E1705" s="104"/>
      <c r="F1705" s="103" t="s">
        <v>112</v>
      </c>
      <c r="G1705" s="103" t="s">
        <v>113</v>
      </c>
      <c r="H1705" s="150" t="s">
        <v>959</v>
      </c>
      <c r="I1705" s="142" t="s">
        <v>958</v>
      </c>
      <c r="J1705" s="141" t="s">
        <v>8</v>
      </c>
    </row>
    <row r="1706" spans="1:10" ht="24.75" customHeight="1">
      <c r="D1706" s="106">
        <v>2446</v>
      </c>
      <c r="E1706" s="107" t="s">
        <v>1746</v>
      </c>
      <c r="F1706" s="98" t="s">
        <v>121</v>
      </c>
      <c r="G1706" s="98" t="s">
        <v>125</v>
      </c>
      <c r="H1706" s="151">
        <v>1.1000000000000001</v>
      </c>
      <c r="I1706" s="145">
        <v>7.7</v>
      </c>
      <c r="J1706" s="145">
        <v>8.4700000000000006</v>
      </c>
    </row>
    <row r="1707" spans="1:10" ht="13.15" customHeight="1">
      <c r="D1707" s="105" t="s">
        <v>960</v>
      </c>
      <c r="E1707" s="104"/>
      <c r="F1707" s="103" t="s">
        <v>112</v>
      </c>
      <c r="G1707" s="103" t="s">
        <v>113</v>
      </c>
      <c r="H1707" s="150" t="s">
        <v>959</v>
      </c>
      <c r="I1707" s="142" t="s">
        <v>958</v>
      </c>
      <c r="J1707" s="141" t="s">
        <v>8</v>
      </c>
    </row>
    <row r="1708" spans="1:10" ht="13.15" customHeight="1">
      <c r="D1708" s="100">
        <v>88247</v>
      </c>
      <c r="E1708" s="99" t="s">
        <v>1300</v>
      </c>
      <c r="F1708" s="98" t="s">
        <v>121</v>
      </c>
      <c r="G1708" s="98" t="s">
        <v>147</v>
      </c>
      <c r="H1708" s="151">
        <v>0.105</v>
      </c>
      <c r="I1708" s="145">
        <v>14.01</v>
      </c>
      <c r="J1708" s="145">
        <v>1.47</v>
      </c>
    </row>
    <row r="1709" spans="1:10" ht="13.15" customHeight="1">
      <c r="D1709" s="100">
        <v>88264</v>
      </c>
      <c r="E1709" s="99" t="s">
        <v>1299</v>
      </c>
      <c r="F1709" s="98" t="s">
        <v>121</v>
      </c>
      <c r="G1709" s="98" t="s">
        <v>147</v>
      </c>
      <c r="H1709" s="151">
        <v>7.2450000000000014E-2</v>
      </c>
      <c r="I1709" s="145">
        <v>17.940000000000001</v>
      </c>
      <c r="J1709" s="145">
        <v>1.29</v>
      </c>
    </row>
    <row r="1710" spans="1:10" ht="13.15" customHeight="1">
      <c r="A1710" s="93">
        <v>193</v>
      </c>
      <c r="B1710" s="93">
        <v>97668</v>
      </c>
      <c r="C1710" s="1">
        <f>J1710</f>
        <v>11.23</v>
      </c>
      <c r="D1710" s="97"/>
      <c r="E1710" s="96"/>
      <c r="F1710" s="96"/>
      <c r="G1710" s="95"/>
      <c r="H1710" s="149" t="s">
        <v>951</v>
      </c>
      <c r="I1710" s="144"/>
      <c r="J1710" s="140">
        <v>11.23</v>
      </c>
    </row>
    <row r="1711" spans="1:10" ht="17.649999999999999" customHeight="1">
      <c r="D1711" s="113" t="s">
        <v>1745</v>
      </c>
      <c r="E1711" s="112"/>
      <c r="F1711" s="112"/>
      <c r="G1711" s="112"/>
      <c r="H1711" s="148"/>
      <c r="I1711" s="143"/>
      <c r="J1711" s="144"/>
    </row>
    <row r="1712" spans="1:10" ht="13.15" customHeight="1">
      <c r="A1712" s="93">
        <v>194</v>
      </c>
      <c r="B1712" s="93" t="s">
        <v>402</v>
      </c>
      <c r="C1712" s="1">
        <f>J1712</f>
        <v>62.91</v>
      </c>
      <c r="D1712" s="113"/>
      <c r="E1712" s="94"/>
      <c r="H1712" s="149" t="s">
        <v>951</v>
      </c>
      <c r="J1712" s="140">
        <v>62.91</v>
      </c>
    </row>
    <row r="1713" spans="1:10" ht="17.649999999999999" customHeight="1">
      <c r="D1713" s="113" t="s">
        <v>1744</v>
      </c>
      <c r="E1713" s="112"/>
      <c r="F1713" s="112"/>
      <c r="G1713" s="112"/>
      <c r="H1713" s="148"/>
      <c r="I1713" s="143"/>
      <c r="J1713" s="144"/>
    </row>
    <row r="1714" spans="1:10" ht="13.15" customHeight="1">
      <c r="D1714" s="105" t="s">
        <v>991</v>
      </c>
      <c r="E1714" s="104"/>
      <c r="F1714" s="103" t="s">
        <v>112</v>
      </c>
      <c r="G1714" s="103" t="s">
        <v>113</v>
      </c>
      <c r="H1714" s="150" t="s">
        <v>959</v>
      </c>
      <c r="I1714" s="142" t="s">
        <v>958</v>
      </c>
      <c r="J1714" s="141" t="s">
        <v>8</v>
      </c>
    </row>
    <row r="1715" spans="1:10" ht="13.15" customHeight="1">
      <c r="D1715" s="114" t="s">
        <v>1309</v>
      </c>
      <c r="E1715" s="99" t="s">
        <v>1308</v>
      </c>
      <c r="F1715" s="98" t="s">
        <v>136</v>
      </c>
      <c r="G1715" s="98" t="s">
        <v>993</v>
      </c>
      <c r="H1715" s="151">
        <v>0.14350833333333324</v>
      </c>
      <c r="I1715" s="145">
        <v>13.99</v>
      </c>
      <c r="J1715" s="145">
        <v>2</v>
      </c>
    </row>
    <row r="1716" spans="1:10" ht="13.15" customHeight="1">
      <c r="D1716" s="114" t="s">
        <v>1003</v>
      </c>
      <c r="E1716" s="99" t="s">
        <v>1002</v>
      </c>
      <c r="F1716" s="98" t="s">
        <v>136</v>
      </c>
      <c r="G1716" s="98" t="s">
        <v>993</v>
      </c>
      <c r="H1716" s="151">
        <v>0.17</v>
      </c>
      <c r="I1716" s="145">
        <v>10.55</v>
      </c>
      <c r="J1716" s="145">
        <v>1.79</v>
      </c>
    </row>
    <row r="1717" spans="1:10" ht="13.15" customHeight="1">
      <c r="D1717" s="105" t="s">
        <v>965</v>
      </c>
      <c r="E1717" s="104"/>
      <c r="F1717" s="103" t="s">
        <v>112</v>
      </c>
      <c r="G1717" s="103" t="s">
        <v>113</v>
      </c>
      <c r="H1717" s="150" t="s">
        <v>959</v>
      </c>
      <c r="I1717" s="142" t="s">
        <v>958</v>
      </c>
      <c r="J1717" s="141" t="s">
        <v>8</v>
      </c>
    </row>
    <row r="1718" spans="1:10" ht="13.15" customHeight="1">
      <c r="D1718" s="114" t="s">
        <v>1323</v>
      </c>
      <c r="E1718" s="99" t="s">
        <v>1322</v>
      </c>
      <c r="F1718" s="98" t="s">
        <v>136</v>
      </c>
      <c r="G1718" s="98" t="s">
        <v>187</v>
      </c>
      <c r="H1718" s="151">
        <v>1.05</v>
      </c>
      <c r="I1718" s="145">
        <v>2.78</v>
      </c>
      <c r="J1718" s="145">
        <v>2.91</v>
      </c>
    </row>
    <row r="1719" spans="1:10" ht="13.15" customHeight="1">
      <c r="D1719" s="105" t="s">
        <v>960</v>
      </c>
      <c r="E1719" s="104"/>
      <c r="F1719" s="103" t="s">
        <v>112</v>
      </c>
      <c r="G1719" s="103" t="s">
        <v>113</v>
      </c>
      <c r="H1719" s="150" t="s">
        <v>959</v>
      </c>
      <c r="I1719" s="142" t="s">
        <v>958</v>
      </c>
      <c r="J1719" s="141" t="s">
        <v>8</v>
      </c>
    </row>
    <row r="1720" spans="1:10" ht="13.15" customHeight="1">
      <c r="D1720" s="114" t="s">
        <v>995</v>
      </c>
      <c r="E1720" s="99" t="s">
        <v>994</v>
      </c>
      <c r="F1720" s="98" t="s">
        <v>136</v>
      </c>
      <c r="G1720" s="98" t="s">
        <v>993</v>
      </c>
      <c r="H1720" s="151">
        <v>0.17</v>
      </c>
      <c r="I1720" s="145">
        <v>2.98</v>
      </c>
      <c r="J1720" s="145">
        <v>0.5</v>
      </c>
    </row>
    <row r="1721" spans="1:10" ht="13.15" customHeight="1">
      <c r="D1721" s="114" t="s">
        <v>1305</v>
      </c>
      <c r="E1721" s="99" t="s">
        <v>1304</v>
      </c>
      <c r="F1721" s="98" t="s">
        <v>136</v>
      </c>
      <c r="G1721" s="98" t="s">
        <v>993</v>
      </c>
      <c r="H1721" s="151">
        <v>0.17</v>
      </c>
      <c r="I1721" s="145">
        <v>2.85</v>
      </c>
      <c r="J1721" s="145">
        <v>0.48</v>
      </c>
    </row>
    <row r="1722" spans="1:10" ht="13.15" customHeight="1">
      <c r="A1722" s="93">
        <v>195</v>
      </c>
      <c r="B1722" s="93" t="s">
        <v>403</v>
      </c>
      <c r="C1722" s="1">
        <f>J1722</f>
        <v>7.68</v>
      </c>
      <c r="D1722" s="97"/>
      <c r="E1722" s="96"/>
      <c r="F1722" s="96"/>
      <c r="G1722" s="95"/>
      <c r="H1722" s="149" t="s">
        <v>951</v>
      </c>
      <c r="I1722" s="144"/>
      <c r="J1722" s="140">
        <v>7.68</v>
      </c>
    </row>
    <row r="1723" spans="1:10" ht="19.149999999999999" customHeight="1">
      <c r="D1723" s="109" t="s">
        <v>1743</v>
      </c>
      <c r="E1723" s="108"/>
      <c r="F1723" s="108"/>
      <c r="G1723" s="108"/>
      <c r="H1723" s="152"/>
      <c r="I1723" s="146"/>
      <c r="J1723" s="147"/>
    </row>
    <row r="1724" spans="1:10" ht="13.15" customHeight="1">
      <c r="D1724" s="105" t="s">
        <v>960</v>
      </c>
      <c r="E1724" s="104"/>
      <c r="F1724" s="103" t="s">
        <v>112</v>
      </c>
      <c r="G1724" s="103" t="s">
        <v>113</v>
      </c>
      <c r="H1724" s="150" t="s">
        <v>959</v>
      </c>
      <c r="I1724" s="142" t="s">
        <v>958</v>
      </c>
      <c r="J1724" s="141" t="s">
        <v>8</v>
      </c>
    </row>
    <row r="1725" spans="1:10" ht="24.75" customHeight="1">
      <c r="D1725" s="100">
        <v>91946</v>
      </c>
      <c r="E1725" s="99" t="s">
        <v>1712</v>
      </c>
      <c r="F1725" s="98" t="s">
        <v>121</v>
      </c>
      <c r="G1725" s="98" t="s">
        <v>118</v>
      </c>
      <c r="H1725" s="151">
        <v>1</v>
      </c>
      <c r="I1725" s="145">
        <v>6.93</v>
      </c>
      <c r="J1725" s="145">
        <v>6.93</v>
      </c>
    </row>
    <row r="1726" spans="1:10" ht="19.149999999999999" customHeight="1">
      <c r="D1726" s="100">
        <v>91954</v>
      </c>
      <c r="E1726" s="107" t="s">
        <v>1742</v>
      </c>
      <c r="F1726" s="98" t="s">
        <v>121</v>
      </c>
      <c r="G1726" s="98" t="s">
        <v>118</v>
      </c>
      <c r="H1726" s="151">
        <v>1</v>
      </c>
      <c r="I1726" s="145">
        <v>18.042428271028054</v>
      </c>
      <c r="J1726" s="145">
        <v>18.04</v>
      </c>
    </row>
    <row r="1727" spans="1:10" ht="13.15" customHeight="1">
      <c r="A1727" s="93">
        <v>196</v>
      </c>
      <c r="B1727" s="93">
        <v>91955</v>
      </c>
      <c r="C1727" s="1">
        <f>J1727</f>
        <v>24.97</v>
      </c>
      <c r="D1727" s="97"/>
      <c r="E1727" s="96"/>
      <c r="F1727" s="96"/>
      <c r="G1727" s="95"/>
      <c r="H1727" s="149" t="s">
        <v>951</v>
      </c>
      <c r="I1727" s="144"/>
      <c r="J1727" s="140">
        <v>24.97</v>
      </c>
    </row>
    <row r="1728" spans="1:10" ht="17.649999999999999" customHeight="1">
      <c r="D1728" s="113" t="s">
        <v>1741</v>
      </c>
      <c r="E1728" s="112"/>
      <c r="F1728" s="112"/>
      <c r="G1728" s="112"/>
      <c r="H1728" s="148"/>
      <c r="I1728" s="143"/>
      <c r="J1728" s="144"/>
    </row>
    <row r="1729" spans="1:10" ht="13.15" customHeight="1">
      <c r="D1729" s="105" t="s">
        <v>991</v>
      </c>
      <c r="E1729" s="104"/>
      <c r="F1729" s="103" t="s">
        <v>112</v>
      </c>
      <c r="G1729" s="103" t="s">
        <v>113</v>
      </c>
      <c r="H1729" s="150" t="s">
        <v>959</v>
      </c>
      <c r="I1729" s="142" t="s">
        <v>958</v>
      </c>
      <c r="J1729" s="141" t="s">
        <v>8</v>
      </c>
    </row>
    <row r="1730" spans="1:10" ht="13.15" customHeight="1">
      <c r="D1730" s="114" t="s">
        <v>1309</v>
      </c>
      <c r="E1730" s="99" t="s">
        <v>1308</v>
      </c>
      <c r="F1730" s="98" t="s">
        <v>136</v>
      </c>
      <c r="G1730" s="98" t="s">
        <v>993</v>
      </c>
      <c r="H1730" s="151">
        <v>0.16228571428571445</v>
      </c>
      <c r="I1730" s="145">
        <v>13.99</v>
      </c>
      <c r="J1730" s="145">
        <v>2.27</v>
      </c>
    </row>
    <row r="1731" spans="1:10" ht="13.15" customHeight="1">
      <c r="D1731" s="114" t="s">
        <v>1003</v>
      </c>
      <c r="E1731" s="99" t="s">
        <v>1002</v>
      </c>
      <c r="F1731" s="98" t="s">
        <v>136</v>
      </c>
      <c r="G1731" s="98" t="s">
        <v>993</v>
      </c>
      <c r="H1731" s="151">
        <v>0.2</v>
      </c>
      <c r="I1731" s="145">
        <v>10.55</v>
      </c>
      <c r="J1731" s="145">
        <v>2.11</v>
      </c>
    </row>
    <row r="1732" spans="1:10" ht="13.15" customHeight="1">
      <c r="D1732" s="105" t="s">
        <v>965</v>
      </c>
      <c r="E1732" s="104"/>
      <c r="F1732" s="103" t="s">
        <v>112</v>
      </c>
      <c r="G1732" s="103" t="s">
        <v>113</v>
      </c>
      <c r="H1732" s="150" t="s">
        <v>959</v>
      </c>
      <c r="I1732" s="142" t="s">
        <v>958</v>
      </c>
      <c r="J1732" s="141" t="s">
        <v>8</v>
      </c>
    </row>
    <row r="1733" spans="1:10" ht="13.15" customHeight="1">
      <c r="D1733" s="114" t="s">
        <v>1603</v>
      </c>
      <c r="E1733" s="99" t="s">
        <v>1602</v>
      </c>
      <c r="F1733" s="98" t="s">
        <v>136</v>
      </c>
      <c r="G1733" s="98" t="s">
        <v>226</v>
      </c>
      <c r="H1733" s="151">
        <v>1</v>
      </c>
      <c r="I1733" s="145">
        <v>4.8</v>
      </c>
      <c r="J1733" s="145">
        <v>4.8</v>
      </c>
    </row>
    <row r="1734" spans="1:10" ht="13.15" customHeight="1">
      <c r="D1734" s="105" t="s">
        <v>960</v>
      </c>
      <c r="E1734" s="104"/>
      <c r="F1734" s="103" t="s">
        <v>112</v>
      </c>
      <c r="G1734" s="103" t="s">
        <v>113</v>
      </c>
      <c r="H1734" s="150" t="s">
        <v>959</v>
      </c>
      <c r="I1734" s="142" t="s">
        <v>958</v>
      </c>
      <c r="J1734" s="141" t="s">
        <v>8</v>
      </c>
    </row>
    <row r="1735" spans="1:10" ht="13.15" customHeight="1">
      <c r="D1735" s="114" t="s">
        <v>995</v>
      </c>
      <c r="E1735" s="99" t="s">
        <v>994</v>
      </c>
      <c r="F1735" s="98" t="s">
        <v>136</v>
      </c>
      <c r="G1735" s="98" t="s">
        <v>993</v>
      </c>
      <c r="H1735" s="151">
        <v>0.2</v>
      </c>
      <c r="I1735" s="145">
        <v>2.98</v>
      </c>
      <c r="J1735" s="145">
        <v>0.59</v>
      </c>
    </row>
    <row r="1736" spans="1:10" ht="13.15" customHeight="1">
      <c r="D1736" s="114" t="s">
        <v>1305</v>
      </c>
      <c r="E1736" s="99" t="s">
        <v>1304</v>
      </c>
      <c r="F1736" s="98" t="s">
        <v>136</v>
      </c>
      <c r="G1736" s="98" t="s">
        <v>993</v>
      </c>
      <c r="H1736" s="151">
        <v>0.2</v>
      </c>
      <c r="I1736" s="145">
        <v>2.85</v>
      </c>
      <c r="J1736" s="145">
        <v>0.56999999999999995</v>
      </c>
    </row>
    <row r="1737" spans="1:10" ht="13.15" customHeight="1">
      <c r="A1737" s="93">
        <v>197</v>
      </c>
      <c r="B1737" s="93" t="s">
        <v>405</v>
      </c>
      <c r="C1737" s="1">
        <f>J1737</f>
        <v>10.34</v>
      </c>
      <c r="D1737" s="97"/>
      <c r="E1737" s="96"/>
      <c r="F1737" s="96"/>
      <c r="G1737" s="95"/>
      <c r="H1737" s="149" t="s">
        <v>951</v>
      </c>
      <c r="I1737" s="144"/>
      <c r="J1737" s="140">
        <v>10.34</v>
      </c>
    </row>
    <row r="1738" spans="1:10" ht="19.149999999999999" customHeight="1">
      <c r="D1738" s="109" t="s">
        <v>1740</v>
      </c>
      <c r="E1738" s="108"/>
      <c r="F1738" s="108"/>
      <c r="G1738" s="108"/>
      <c r="H1738" s="152"/>
      <c r="I1738" s="146"/>
      <c r="J1738" s="147"/>
    </row>
    <row r="1739" spans="1:10" ht="13.15" customHeight="1">
      <c r="D1739" s="105" t="s">
        <v>965</v>
      </c>
      <c r="E1739" s="104"/>
      <c r="F1739" s="103" t="s">
        <v>112</v>
      </c>
      <c r="G1739" s="103" t="s">
        <v>113</v>
      </c>
      <c r="H1739" s="150" t="s">
        <v>959</v>
      </c>
      <c r="I1739" s="142" t="s">
        <v>958</v>
      </c>
      <c r="J1739" s="141" t="s">
        <v>8</v>
      </c>
    </row>
    <row r="1740" spans="1:10" ht="24.75" customHeight="1">
      <c r="D1740" s="106">
        <v>39392</v>
      </c>
      <c r="E1740" s="107" t="s">
        <v>1739</v>
      </c>
      <c r="F1740" s="98" t="s">
        <v>121</v>
      </c>
      <c r="G1740" s="98" t="s">
        <v>118</v>
      </c>
      <c r="H1740" s="151">
        <v>1</v>
      </c>
      <c r="I1740" s="145">
        <v>53.06</v>
      </c>
      <c r="J1740" s="145">
        <v>53.06</v>
      </c>
    </row>
    <row r="1741" spans="1:10" ht="13.15" customHeight="1">
      <c r="D1741" s="105" t="s">
        <v>960</v>
      </c>
      <c r="E1741" s="104"/>
      <c r="F1741" s="103" t="s">
        <v>112</v>
      </c>
      <c r="G1741" s="103" t="s">
        <v>113</v>
      </c>
      <c r="H1741" s="150" t="s">
        <v>959</v>
      </c>
      <c r="I1741" s="142" t="s">
        <v>958</v>
      </c>
      <c r="J1741" s="141" t="s">
        <v>8</v>
      </c>
    </row>
    <row r="1742" spans="1:10" ht="13.15" customHeight="1">
      <c r="D1742" s="100">
        <v>88247</v>
      </c>
      <c r="E1742" s="99" t="s">
        <v>1300</v>
      </c>
      <c r="F1742" s="98" t="s">
        <v>121</v>
      </c>
      <c r="G1742" s="98" t="s">
        <v>147</v>
      </c>
      <c r="H1742" s="151">
        <v>0.23519999999999999</v>
      </c>
      <c r="I1742" s="145">
        <v>14.01</v>
      </c>
      <c r="J1742" s="145">
        <v>3.29</v>
      </c>
    </row>
    <row r="1743" spans="1:10" ht="13.15" customHeight="1">
      <c r="D1743" s="100">
        <v>88264</v>
      </c>
      <c r="E1743" s="99" t="s">
        <v>1299</v>
      </c>
      <c r="F1743" s="98" t="s">
        <v>121</v>
      </c>
      <c r="G1743" s="98" t="s">
        <v>147</v>
      </c>
      <c r="H1743" s="151">
        <v>0.37942693596059118</v>
      </c>
      <c r="I1743" s="145">
        <v>17.940000000000001</v>
      </c>
      <c r="J1743" s="145">
        <v>6.8</v>
      </c>
    </row>
    <row r="1744" spans="1:10" ht="13.15" customHeight="1">
      <c r="A1744" s="93">
        <v>198</v>
      </c>
      <c r="B1744" s="93">
        <v>97595</v>
      </c>
      <c r="C1744" s="1">
        <f>J1744</f>
        <v>63.15</v>
      </c>
      <c r="D1744" s="97"/>
      <c r="E1744" s="96"/>
      <c r="F1744" s="96"/>
      <c r="G1744" s="95"/>
      <c r="H1744" s="149" t="s">
        <v>951</v>
      </c>
      <c r="I1744" s="144"/>
      <c r="J1744" s="140">
        <v>63.15</v>
      </c>
    </row>
    <row r="1745" spans="1:10" ht="19.149999999999999" customHeight="1">
      <c r="D1745" s="109" t="s">
        <v>1738</v>
      </c>
      <c r="E1745" s="108"/>
      <c r="F1745" s="108"/>
      <c r="G1745" s="108"/>
      <c r="H1745" s="152"/>
      <c r="I1745" s="146"/>
      <c r="J1745" s="147"/>
    </row>
    <row r="1746" spans="1:10" ht="13.15" customHeight="1">
      <c r="D1746" s="105" t="s">
        <v>965</v>
      </c>
      <c r="E1746" s="104"/>
      <c r="F1746" s="103" t="s">
        <v>112</v>
      </c>
      <c r="G1746" s="103" t="s">
        <v>113</v>
      </c>
      <c r="H1746" s="150" t="s">
        <v>959</v>
      </c>
      <c r="I1746" s="142" t="s">
        <v>958</v>
      </c>
      <c r="J1746" s="141" t="s">
        <v>8</v>
      </c>
    </row>
    <row r="1747" spans="1:10" ht="24.75" customHeight="1">
      <c r="D1747" s="106">
        <v>13395</v>
      </c>
      <c r="E1747" s="107" t="s">
        <v>1737</v>
      </c>
      <c r="F1747" s="98" t="s">
        <v>121</v>
      </c>
      <c r="G1747" s="98" t="s">
        <v>118</v>
      </c>
      <c r="H1747" s="151">
        <v>1</v>
      </c>
      <c r="I1747" s="145">
        <v>499.68967248757247</v>
      </c>
      <c r="J1747" s="145">
        <v>499.68</v>
      </c>
    </row>
    <row r="1748" spans="1:10" ht="13.15" customHeight="1">
      <c r="D1748" s="105" t="s">
        <v>960</v>
      </c>
      <c r="E1748" s="104"/>
      <c r="F1748" s="103" t="s">
        <v>112</v>
      </c>
      <c r="G1748" s="103" t="s">
        <v>113</v>
      </c>
      <c r="H1748" s="150" t="s">
        <v>959</v>
      </c>
      <c r="I1748" s="142" t="s">
        <v>958</v>
      </c>
      <c r="J1748" s="141" t="s">
        <v>8</v>
      </c>
    </row>
    <row r="1749" spans="1:10" ht="31.9" customHeight="1">
      <c r="D1749" s="100">
        <v>87367</v>
      </c>
      <c r="E1749" s="99" t="s">
        <v>1705</v>
      </c>
      <c r="F1749" s="98" t="s">
        <v>121</v>
      </c>
      <c r="G1749" s="98" t="s">
        <v>155</v>
      </c>
      <c r="H1749" s="151">
        <v>1.34E-2</v>
      </c>
      <c r="I1749" s="145">
        <v>521.41</v>
      </c>
      <c r="J1749" s="145">
        <v>6.98</v>
      </c>
    </row>
    <row r="1750" spans="1:10" ht="13.15" customHeight="1">
      <c r="D1750" s="100">
        <v>88247</v>
      </c>
      <c r="E1750" s="99" t="s">
        <v>1300</v>
      </c>
      <c r="F1750" s="98" t="s">
        <v>121</v>
      </c>
      <c r="G1750" s="98" t="s">
        <v>147</v>
      </c>
      <c r="H1750" s="151">
        <v>0.53349999999999997</v>
      </c>
      <c r="I1750" s="145">
        <v>14.01</v>
      </c>
      <c r="J1750" s="145">
        <v>7.47</v>
      </c>
    </row>
    <row r="1751" spans="1:10" ht="13.15" customHeight="1">
      <c r="D1751" s="100">
        <v>88264</v>
      </c>
      <c r="E1751" s="99" t="s">
        <v>1299</v>
      </c>
      <c r="F1751" s="98" t="s">
        <v>121</v>
      </c>
      <c r="G1751" s="98" t="s">
        <v>147</v>
      </c>
      <c r="H1751" s="151">
        <v>0.53349999999999997</v>
      </c>
      <c r="I1751" s="145">
        <v>17.940000000000001</v>
      </c>
      <c r="J1751" s="145">
        <v>9.57</v>
      </c>
    </row>
    <row r="1752" spans="1:10" ht="13.15" customHeight="1">
      <c r="A1752" s="93">
        <v>199</v>
      </c>
      <c r="B1752" s="93">
        <v>101883</v>
      </c>
      <c r="C1752" s="1">
        <f>J1752</f>
        <v>523.70000000000005</v>
      </c>
      <c r="D1752" s="97"/>
      <c r="E1752" s="96"/>
      <c r="F1752" s="96"/>
      <c r="G1752" s="95"/>
      <c r="H1752" s="149" t="s">
        <v>951</v>
      </c>
      <c r="I1752" s="144"/>
      <c r="J1752" s="140">
        <v>523.70000000000005</v>
      </c>
    </row>
    <row r="1753" spans="1:10" ht="17.649999999999999" customHeight="1">
      <c r="D1753" s="113" t="s">
        <v>1736</v>
      </c>
      <c r="E1753" s="112"/>
      <c r="F1753" s="112"/>
      <c r="G1753" s="112"/>
      <c r="H1753" s="148"/>
      <c r="I1753" s="143"/>
      <c r="J1753" s="144"/>
    </row>
    <row r="1754" spans="1:10" ht="13.15" customHeight="1">
      <c r="D1754" s="105" t="s">
        <v>991</v>
      </c>
      <c r="E1754" s="104"/>
      <c r="F1754" s="103" t="s">
        <v>112</v>
      </c>
      <c r="G1754" s="103" t="s">
        <v>113</v>
      </c>
      <c r="H1754" s="150" t="s">
        <v>959</v>
      </c>
      <c r="I1754" s="142" t="s">
        <v>958</v>
      </c>
      <c r="J1754" s="141" t="s">
        <v>8</v>
      </c>
    </row>
    <row r="1755" spans="1:10" ht="13.15" customHeight="1">
      <c r="D1755" s="114" t="s">
        <v>1698</v>
      </c>
      <c r="E1755" s="99" t="s">
        <v>1697</v>
      </c>
      <c r="F1755" s="98" t="s">
        <v>136</v>
      </c>
      <c r="G1755" s="98" t="s">
        <v>993</v>
      </c>
      <c r="H1755" s="151">
        <v>9.1614285714285704E-2</v>
      </c>
      <c r="I1755" s="145">
        <v>13.99</v>
      </c>
      <c r="J1755" s="145">
        <v>1.28</v>
      </c>
    </row>
    <row r="1756" spans="1:10" ht="13.15" customHeight="1">
      <c r="D1756" s="114" t="s">
        <v>1003</v>
      </c>
      <c r="E1756" s="99" t="s">
        <v>1002</v>
      </c>
      <c r="F1756" s="98" t="s">
        <v>136</v>
      </c>
      <c r="G1756" s="98" t="s">
        <v>993</v>
      </c>
      <c r="H1756" s="151">
        <v>0.11</v>
      </c>
      <c r="I1756" s="145">
        <v>10.55</v>
      </c>
      <c r="J1756" s="145">
        <v>1.1599999999999999</v>
      </c>
    </row>
    <row r="1757" spans="1:10" ht="13.15" customHeight="1">
      <c r="D1757" s="105" t="s">
        <v>965</v>
      </c>
      <c r="E1757" s="104"/>
      <c r="F1757" s="103" t="s">
        <v>112</v>
      </c>
      <c r="G1757" s="103" t="s">
        <v>113</v>
      </c>
      <c r="H1757" s="150" t="s">
        <v>959</v>
      </c>
      <c r="I1757" s="142" t="s">
        <v>958</v>
      </c>
      <c r="J1757" s="141" t="s">
        <v>8</v>
      </c>
    </row>
    <row r="1758" spans="1:10" ht="13.15" customHeight="1">
      <c r="D1758" s="114" t="s">
        <v>1696</v>
      </c>
      <c r="E1758" s="99" t="s">
        <v>1695</v>
      </c>
      <c r="F1758" s="98" t="s">
        <v>136</v>
      </c>
      <c r="G1758" s="98" t="s">
        <v>187</v>
      </c>
      <c r="H1758" s="151">
        <v>0.62</v>
      </c>
      <c r="I1758" s="145">
        <v>0.27</v>
      </c>
      <c r="J1758" s="145">
        <v>0.16</v>
      </c>
    </row>
    <row r="1759" spans="1:10" ht="13.15" customHeight="1">
      <c r="D1759" s="114" t="s">
        <v>1735</v>
      </c>
      <c r="E1759" s="99" t="s">
        <v>1734</v>
      </c>
      <c r="F1759" s="98" t="s">
        <v>136</v>
      </c>
      <c r="G1759" s="98" t="s">
        <v>226</v>
      </c>
      <c r="H1759" s="151">
        <v>1</v>
      </c>
      <c r="I1759" s="145">
        <v>1.76</v>
      </c>
      <c r="J1759" s="145">
        <v>1.76</v>
      </c>
    </row>
    <row r="1760" spans="1:10" ht="13.15" customHeight="1">
      <c r="D1760" s="105" t="s">
        <v>960</v>
      </c>
      <c r="E1760" s="104"/>
      <c r="F1760" s="103" t="s">
        <v>112</v>
      </c>
      <c r="G1760" s="103" t="s">
        <v>113</v>
      </c>
      <c r="H1760" s="150" t="s">
        <v>959</v>
      </c>
      <c r="I1760" s="142" t="s">
        <v>958</v>
      </c>
      <c r="J1760" s="141" t="s">
        <v>8</v>
      </c>
    </row>
    <row r="1761" spans="1:10" ht="13.15" customHeight="1">
      <c r="D1761" s="114" t="s">
        <v>995</v>
      </c>
      <c r="E1761" s="99" t="s">
        <v>994</v>
      </c>
      <c r="F1761" s="98" t="s">
        <v>136</v>
      </c>
      <c r="G1761" s="98" t="s">
        <v>993</v>
      </c>
      <c r="H1761" s="151">
        <v>0.11</v>
      </c>
      <c r="I1761" s="145">
        <v>2.98</v>
      </c>
      <c r="J1761" s="145">
        <v>0.32</v>
      </c>
    </row>
    <row r="1762" spans="1:10" ht="13.15" customHeight="1">
      <c r="D1762" s="114" t="s">
        <v>1692</v>
      </c>
      <c r="E1762" s="99" t="s">
        <v>1691</v>
      </c>
      <c r="F1762" s="98" t="s">
        <v>136</v>
      </c>
      <c r="G1762" s="98" t="s">
        <v>993</v>
      </c>
      <c r="H1762" s="151">
        <v>0.11</v>
      </c>
      <c r="I1762" s="145">
        <v>2.9</v>
      </c>
      <c r="J1762" s="145">
        <v>0.31</v>
      </c>
    </row>
    <row r="1763" spans="1:10" ht="13.15" customHeight="1">
      <c r="A1763" s="93">
        <v>200</v>
      </c>
      <c r="B1763" s="93" t="s">
        <v>408</v>
      </c>
      <c r="C1763" s="1">
        <f>J1763</f>
        <v>4.99</v>
      </c>
      <c r="D1763" s="97"/>
      <c r="E1763" s="96"/>
      <c r="F1763" s="96"/>
      <c r="G1763" s="95"/>
      <c r="H1763" s="149" t="s">
        <v>951</v>
      </c>
      <c r="I1763" s="144"/>
      <c r="J1763" s="140">
        <v>4.99</v>
      </c>
    </row>
    <row r="1764" spans="1:10" ht="19.149999999999999" customHeight="1">
      <c r="D1764" s="109" t="s">
        <v>1733</v>
      </c>
      <c r="E1764" s="108"/>
      <c r="F1764" s="108"/>
      <c r="G1764" s="108"/>
      <c r="H1764" s="152"/>
      <c r="I1764" s="146"/>
      <c r="J1764" s="147"/>
    </row>
    <row r="1765" spans="1:10" ht="13.15" customHeight="1">
      <c r="D1765" s="105" t="s">
        <v>965</v>
      </c>
      <c r="E1765" s="104"/>
      <c r="F1765" s="103" t="s">
        <v>112</v>
      </c>
      <c r="G1765" s="103" t="s">
        <v>113</v>
      </c>
      <c r="H1765" s="150" t="s">
        <v>959</v>
      </c>
      <c r="I1765" s="142" t="s">
        <v>958</v>
      </c>
      <c r="J1765" s="141" t="s">
        <v>8</v>
      </c>
    </row>
    <row r="1766" spans="1:10" ht="19.149999999999999" customHeight="1">
      <c r="D1766" s="106">
        <v>1870</v>
      </c>
      <c r="E1766" s="107" t="s">
        <v>1490</v>
      </c>
      <c r="F1766" s="98" t="s">
        <v>121</v>
      </c>
      <c r="G1766" s="98" t="s">
        <v>118</v>
      </c>
      <c r="H1766" s="151">
        <v>1</v>
      </c>
      <c r="I1766" s="145">
        <v>2.68</v>
      </c>
      <c r="J1766" s="145">
        <v>2.68</v>
      </c>
    </row>
    <row r="1767" spans="1:10" ht="13.15" customHeight="1">
      <c r="D1767" s="105" t="s">
        <v>960</v>
      </c>
      <c r="E1767" s="104"/>
      <c r="F1767" s="103" t="s">
        <v>112</v>
      </c>
      <c r="G1767" s="103" t="s">
        <v>113</v>
      </c>
      <c r="H1767" s="150" t="s">
        <v>959</v>
      </c>
      <c r="I1767" s="142" t="s">
        <v>958</v>
      </c>
      <c r="J1767" s="141" t="s">
        <v>8</v>
      </c>
    </row>
    <row r="1768" spans="1:10" ht="13.15" customHeight="1">
      <c r="D1768" s="100">
        <v>88247</v>
      </c>
      <c r="E1768" s="99" t="s">
        <v>1300</v>
      </c>
      <c r="F1768" s="98" t="s">
        <v>121</v>
      </c>
      <c r="G1768" s="98" t="s">
        <v>147</v>
      </c>
      <c r="H1768" s="151">
        <v>0.125</v>
      </c>
      <c r="I1768" s="145">
        <v>14.01</v>
      </c>
      <c r="J1768" s="145">
        <v>1.75</v>
      </c>
    </row>
    <row r="1769" spans="1:10" ht="13.15" customHeight="1">
      <c r="D1769" s="100">
        <v>88264</v>
      </c>
      <c r="E1769" s="99" t="s">
        <v>1299</v>
      </c>
      <c r="F1769" s="98" t="s">
        <v>121</v>
      </c>
      <c r="G1769" s="98" t="s">
        <v>147</v>
      </c>
      <c r="H1769" s="151">
        <v>0.10690217391304349</v>
      </c>
      <c r="I1769" s="145">
        <v>17.940000000000001</v>
      </c>
      <c r="J1769" s="145">
        <v>1.91</v>
      </c>
    </row>
    <row r="1770" spans="1:10" ht="13.15" customHeight="1">
      <c r="A1770" s="93">
        <v>201</v>
      </c>
      <c r="B1770" s="93">
        <v>91887</v>
      </c>
      <c r="C1770" s="1">
        <f>J1770</f>
        <v>6.34</v>
      </c>
      <c r="D1770" s="97"/>
      <c r="E1770" s="96"/>
      <c r="F1770" s="96"/>
      <c r="G1770" s="95"/>
      <c r="H1770" s="149" t="s">
        <v>951</v>
      </c>
      <c r="I1770" s="144"/>
      <c r="J1770" s="140">
        <v>6.34</v>
      </c>
    </row>
    <row r="1771" spans="1:10" ht="17.649999999999999" customHeight="1">
      <c r="D1771" s="113" t="s">
        <v>1732</v>
      </c>
      <c r="E1771" s="112"/>
      <c r="F1771" s="112"/>
      <c r="G1771" s="112"/>
      <c r="H1771" s="148"/>
      <c r="I1771" s="143"/>
      <c r="J1771" s="144"/>
    </row>
    <row r="1772" spans="1:10" ht="13.15" customHeight="1">
      <c r="A1772" s="93">
        <v>202</v>
      </c>
      <c r="B1772" s="93" t="s">
        <v>410</v>
      </c>
      <c r="C1772" s="1">
        <f>J1772</f>
        <v>0.11</v>
      </c>
      <c r="D1772" s="113"/>
      <c r="E1772" s="94"/>
      <c r="H1772" s="149" t="s">
        <v>951</v>
      </c>
      <c r="J1772" s="140">
        <v>0.11</v>
      </c>
    </row>
    <row r="1773" spans="1:10" ht="17.649999999999999" customHeight="1">
      <c r="D1773" s="113" t="s">
        <v>1731</v>
      </c>
      <c r="E1773" s="112"/>
      <c r="F1773" s="112"/>
      <c r="G1773" s="112"/>
      <c r="H1773" s="148"/>
      <c r="I1773" s="143"/>
      <c r="J1773" s="144"/>
    </row>
    <row r="1774" spans="1:10" ht="13.15" customHeight="1">
      <c r="D1774" s="105" t="s">
        <v>991</v>
      </c>
      <c r="E1774" s="104"/>
      <c r="F1774" s="103" t="s">
        <v>112</v>
      </c>
      <c r="G1774" s="103" t="s">
        <v>113</v>
      </c>
      <c r="H1774" s="150" t="s">
        <v>959</v>
      </c>
      <c r="I1774" s="142" t="s">
        <v>958</v>
      </c>
      <c r="J1774" s="141" t="s">
        <v>8</v>
      </c>
    </row>
    <row r="1775" spans="1:10" ht="19.899999999999999" customHeight="1">
      <c r="D1775" s="118">
        <v>88240</v>
      </c>
      <c r="E1775" s="99" t="s">
        <v>1556</v>
      </c>
      <c r="F1775" s="98" t="s">
        <v>121</v>
      </c>
      <c r="G1775" s="98" t="s">
        <v>147</v>
      </c>
      <c r="H1775" s="151">
        <v>0.124</v>
      </c>
      <c r="I1775" s="145">
        <v>15.39</v>
      </c>
      <c r="J1775" s="145">
        <v>1.9</v>
      </c>
    </row>
    <row r="1776" spans="1:10" ht="19.149999999999999" customHeight="1">
      <c r="D1776" s="118">
        <v>88278</v>
      </c>
      <c r="E1776" s="99" t="s">
        <v>1555</v>
      </c>
      <c r="F1776" s="98" t="s">
        <v>121</v>
      </c>
      <c r="G1776" s="98" t="s">
        <v>147</v>
      </c>
      <c r="H1776" s="151">
        <v>0.26800000000000002</v>
      </c>
      <c r="I1776" s="145">
        <v>18.46</v>
      </c>
      <c r="J1776" s="145">
        <v>4.9400000000000004</v>
      </c>
    </row>
    <row r="1777" spans="1:10" ht="13.15" customHeight="1">
      <c r="D1777" s="105" t="s">
        <v>965</v>
      </c>
      <c r="E1777" s="104"/>
      <c r="F1777" s="103" t="s">
        <v>112</v>
      </c>
      <c r="G1777" s="103" t="s">
        <v>113</v>
      </c>
      <c r="H1777" s="150" t="s">
        <v>959</v>
      </c>
      <c r="I1777" s="142" t="s">
        <v>958</v>
      </c>
      <c r="J1777" s="141" t="s">
        <v>8</v>
      </c>
    </row>
    <row r="1778" spans="1:10" ht="13.15" customHeight="1">
      <c r="D1778" s="117" t="s">
        <v>1554</v>
      </c>
      <c r="E1778" s="99" t="s">
        <v>1553</v>
      </c>
      <c r="F1778" s="98" t="s">
        <v>140</v>
      </c>
      <c r="G1778" s="98" t="s">
        <v>118</v>
      </c>
      <c r="H1778" s="151">
        <v>1</v>
      </c>
      <c r="I1778" s="145">
        <v>1.6630930390492369</v>
      </c>
      <c r="J1778" s="145">
        <v>1.66</v>
      </c>
    </row>
    <row r="1779" spans="1:10" ht="13.15" customHeight="1">
      <c r="A1779" s="93">
        <v>203</v>
      </c>
      <c r="B1779" s="93">
        <v>40395</v>
      </c>
      <c r="C1779" s="1">
        <f>J1779</f>
        <v>8.5</v>
      </c>
      <c r="D1779" s="97"/>
      <c r="E1779" s="96"/>
      <c r="F1779" s="96"/>
      <c r="G1779" s="95"/>
      <c r="H1779" s="149" t="s">
        <v>951</v>
      </c>
      <c r="I1779" s="144"/>
      <c r="J1779" s="140">
        <v>8.5</v>
      </c>
    </row>
    <row r="1780" spans="1:10" ht="17.649999999999999" customHeight="1">
      <c r="D1780" s="113" t="s">
        <v>1730</v>
      </c>
      <c r="E1780" s="112"/>
      <c r="F1780" s="112"/>
      <c r="G1780" s="112"/>
      <c r="H1780" s="148"/>
      <c r="I1780" s="143"/>
      <c r="J1780" s="144"/>
    </row>
    <row r="1781" spans="1:10" ht="13.15" customHeight="1">
      <c r="A1781" s="93">
        <v>204</v>
      </c>
      <c r="B1781" s="93">
        <v>4342</v>
      </c>
      <c r="C1781" s="1">
        <f>J1781</f>
        <v>0.13</v>
      </c>
      <c r="D1781" s="113"/>
      <c r="E1781" s="94"/>
      <c r="H1781" s="149" t="s">
        <v>951</v>
      </c>
      <c r="J1781" s="140">
        <v>0.13</v>
      </c>
    </row>
    <row r="1782" spans="1:10" ht="19.149999999999999" customHeight="1">
      <c r="D1782" s="109" t="s">
        <v>1729</v>
      </c>
      <c r="E1782" s="108"/>
      <c r="F1782" s="108"/>
      <c r="G1782" s="108"/>
      <c r="H1782" s="152"/>
      <c r="I1782" s="146"/>
      <c r="J1782" s="147"/>
    </row>
    <row r="1783" spans="1:10" ht="13.15" customHeight="1">
      <c r="D1783" s="105" t="s">
        <v>991</v>
      </c>
      <c r="E1783" s="104"/>
      <c r="F1783" s="103" t="s">
        <v>112</v>
      </c>
      <c r="G1783" s="103" t="s">
        <v>113</v>
      </c>
      <c r="H1783" s="150" t="s">
        <v>959</v>
      </c>
      <c r="I1783" s="142" t="s">
        <v>958</v>
      </c>
      <c r="J1783" s="141" t="s">
        <v>8</v>
      </c>
    </row>
    <row r="1784" spans="1:10" ht="13.15" customHeight="1">
      <c r="D1784" s="114" t="s">
        <v>1309</v>
      </c>
      <c r="E1784" s="99" t="s">
        <v>1308</v>
      </c>
      <c r="F1784" s="98" t="s">
        <v>136</v>
      </c>
      <c r="G1784" s="98" t="s">
        <v>993</v>
      </c>
      <c r="H1784" s="151">
        <v>2.8657135493372476</v>
      </c>
      <c r="I1784" s="145">
        <v>13.99</v>
      </c>
      <c r="J1784" s="145">
        <v>40.090000000000003</v>
      </c>
    </row>
    <row r="1785" spans="1:10" ht="13.15" customHeight="1">
      <c r="D1785" s="114" t="s">
        <v>1005</v>
      </c>
      <c r="E1785" s="99" t="s">
        <v>1004</v>
      </c>
      <c r="F1785" s="98" t="s">
        <v>136</v>
      </c>
      <c r="G1785" s="98" t="s">
        <v>993</v>
      </c>
      <c r="H1785" s="151">
        <v>1</v>
      </c>
      <c r="I1785" s="145">
        <v>13.99</v>
      </c>
      <c r="J1785" s="145">
        <v>13.99</v>
      </c>
    </row>
    <row r="1786" spans="1:10" ht="13.15" customHeight="1">
      <c r="D1786" s="114" t="s">
        <v>1003</v>
      </c>
      <c r="E1786" s="99" t="s">
        <v>1002</v>
      </c>
      <c r="F1786" s="98" t="s">
        <v>136</v>
      </c>
      <c r="G1786" s="98" t="s">
        <v>993</v>
      </c>
      <c r="H1786" s="151">
        <v>1</v>
      </c>
      <c r="I1786" s="145">
        <v>10.55</v>
      </c>
      <c r="J1786" s="145">
        <v>10.55</v>
      </c>
    </row>
    <row r="1787" spans="1:10" ht="13.15" customHeight="1">
      <c r="D1787" s="105" t="s">
        <v>965</v>
      </c>
      <c r="E1787" s="104"/>
      <c r="F1787" s="103" t="s">
        <v>112</v>
      </c>
      <c r="G1787" s="103" t="s">
        <v>113</v>
      </c>
      <c r="H1787" s="150" t="s">
        <v>959</v>
      </c>
      <c r="I1787" s="142" t="s">
        <v>958</v>
      </c>
      <c r="J1787" s="141" t="s">
        <v>8</v>
      </c>
    </row>
    <row r="1788" spans="1:10" ht="19.149999999999999" customHeight="1">
      <c r="D1788" s="114" t="s">
        <v>1728</v>
      </c>
      <c r="E1788" s="107" t="s">
        <v>1727</v>
      </c>
      <c r="F1788" s="98" t="s">
        <v>136</v>
      </c>
      <c r="G1788" s="98" t="s">
        <v>226</v>
      </c>
      <c r="H1788" s="151">
        <v>1</v>
      </c>
      <c r="I1788" s="145">
        <v>774.43</v>
      </c>
      <c r="J1788" s="145">
        <v>774.43</v>
      </c>
    </row>
    <row r="1789" spans="1:10" ht="13.15" customHeight="1">
      <c r="D1789" s="105" t="s">
        <v>960</v>
      </c>
      <c r="E1789" s="104"/>
      <c r="F1789" s="103" t="s">
        <v>112</v>
      </c>
      <c r="G1789" s="103" t="s">
        <v>113</v>
      </c>
      <c r="H1789" s="150" t="s">
        <v>959</v>
      </c>
      <c r="I1789" s="142" t="s">
        <v>958</v>
      </c>
      <c r="J1789" s="141" t="s">
        <v>8</v>
      </c>
    </row>
    <row r="1790" spans="1:10" ht="13.15" customHeight="1">
      <c r="D1790" s="114" t="s">
        <v>995</v>
      </c>
      <c r="E1790" s="99" t="s">
        <v>994</v>
      </c>
      <c r="F1790" s="98" t="s">
        <v>136</v>
      </c>
      <c r="G1790" s="98" t="s">
        <v>993</v>
      </c>
      <c r="H1790" s="151">
        <v>1</v>
      </c>
      <c r="I1790" s="145">
        <v>2.98</v>
      </c>
      <c r="J1790" s="145">
        <v>2.98</v>
      </c>
    </row>
    <row r="1791" spans="1:10" ht="13.15" customHeight="1">
      <c r="D1791" s="114" t="s">
        <v>997</v>
      </c>
      <c r="E1791" s="99" t="s">
        <v>996</v>
      </c>
      <c r="F1791" s="98" t="s">
        <v>136</v>
      </c>
      <c r="G1791" s="98" t="s">
        <v>993</v>
      </c>
      <c r="H1791" s="151">
        <v>1</v>
      </c>
      <c r="I1791" s="145">
        <v>2.89</v>
      </c>
      <c r="J1791" s="145">
        <v>2.89</v>
      </c>
    </row>
    <row r="1792" spans="1:10" ht="13.15" customHeight="1">
      <c r="D1792" s="114" t="s">
        <v>1305</v>
      </c>
      <c r="E1792" s="99" t="s">
        <v>1304</v>
      </c>
      <c r="F1792" s="98" t="s">
        <v>136</v>
      </c>
      <c r="G1792" s="98" t="s">
        <v>993</v>
      </c>
      <c r="H1792" s="151">
        <v>4</v>
      </c>
      <c r="I1792" s="145">
        <v>2.85</v>
      </c>
      <c r="J1792" s="145">
        <v>11.4</v>
      </c>
    </row>
    <row r="1793" spans="1:10" ht="31.9" customHeight="1">
      <c r="D1793" s="114" t="s">
        <v>1726</v>
      </c>
      <c r="E1793" s="99" t="s">
        <v>1725</v>
      </c>
      <c r="F1793" s="98" t="s">
        <v>136</v>
      </c>
      <c r="G1793" s="98" t="s">
        <v>160</v>
      </c>
      <c r="H1793" s="151">
        <v>1.2999999999999999E-2</v>
      </c>
      <c r="I1793" s="145">
        <v>441.4</v>
      </c>
      <c r="J1793" s="145">
        <v>5.73</v>
      </c>
    </row>
    <row r="1794" spans="1:10" ht="13.15" customHeight="1">
      <c r="A1794" s="93">
        <v>205</v>
      </c>
      <c r="B1794" s="93" t="s">
        <v>414</v>
      </c>
      <c r="C1794" s="1">
        <f>J1794</f>
        <v>862.06</v>
      </c>
      <c r="D1794" s="97"/>
      <c r="E1794" s="96"/>
      <c r="F1794" s="96"/>
      <c r="G1794" s="95"/>
      <c r="H1794" s="149" t="s">
        <v>951</v>
      </c>
      <c r="I1794" s="144"/>
      <c r="J1794" s="140">
        <v>862.06</v>
      </c>
    </row>
    <row r="1795" spans="1:10" ht="17.649999999999999" customHeight="1">
      <c r="D1795" s="113" t="s">
        <v>1724</v>
      </c>
      <c r="E1795" s="112"/>
      <c r="F1795" s="112"/>
      <c r="G1795" s="112"/>
      <c r="H1795" s="148"/>
      <c r="I1795" s="143"/>
      <c r="J1795" s="144"/>
    </row>
    <row r="1796" spans="1:10" ht="13.15" customHeight="1">
      <c r="D1796" s="105" t="s">
        <v>991</v>
      </c>
      <c r="E1796" s="104"/>
      <c r="F1796" s="103" t="s">
        <v>112</v>
      </c>
      <c r="G1796" s="103" t="s">
        <v>113</v>
      </c>
      <c r="H1796" s="150" t="s">
        <v>959</v>
      </c>
      <c r="I1796" s="142" t="s">
        <v>958</v>
      </c>
      <c r="J1796" s="141" t="s">
        <v>8</v>
      </c>
    </row>
    <row r="1797" spans="1:10" ht="13.15" customHeight="1">
      <c r="D1797" s="114" t="s">
        <v>1309</v>
      </c>
      <c r="E1797" s="99" t="s">
        <v>1308</v>
      </c>
      <c r="F1797" s="98" t="s">
        <v>136</v>
      </c>
      <c r="G1797" s="98" t="s">
        <v>993</v>
      </c>
      <c r="H1797" s="151">
        <v>0.47799999999999992</v>
      </c>
      <c r="I1797" s="145">
        <v>13.99</v>
      </c>
      <c r="J1797" s="145">
        <v>6.68</v>
      </c>
    </row>
    <row r="1798" spans="1:10" ht="13.15" customHeight="1">
      <c r="D1798" s="114" t="s">
        <v>1003</v>
      </c>
      <c r="E1798" s="99" t="s">
        <v>1002</v>
      </c>
      <c r="F1798" s="98" t="s">
        <v>136</v>
      </c>
      <c r="G1798" s="98" t="s">
        <v>993</v>
      </c>
      <c r="H1798" s="151">
        <v>0.7</v>
      </c>
      <c r="I1798" s="145">
        <v>10.55</v>
      </c>
      <c r="J1798" s="145">
        <v>7.38</v>
      </c>
    </row>
    <row r="1799" spans="1:10" ht="13.15" customHeight="1">
      <c r="D1799" s="105" t="s">
        <v>965</v>
      </c>
      <c r="E1799" s="104"/>
      <c r="F1799" s="103" t="s">
        <v>112</v>
      </c>
      <c r="G1799" s="103" t="s">
        <v>113</v>
      </c>
      <c r="H1799" s="150" t="s">
        <v>959</v>
      </c>
      <c r="I1799" s="142" t="s">
        <v>958</v>
      </c>
      <c r="J1799" s="141" t="s">
        <v>8</v>
      </c>
    </row>
    <row r="1800" spans="1:10" ht="17.649999999999999" customHeight="1">
      <c r="D1800" s="114" t="s">
        <v>1723</v>
      </c>
      <c r="E1800" s="99" t="s">
        <v>1722</v>
      </c>
      <c r="F1800" s="98" t="s">
        <v>136</v>
      </c>
      <c r="G1800" s="98" t="s">
        <v>226</v>
      </c>
      <c r="H1800" s="151">
        <v>1</v>
      </c>
      <c r="I1800" s="145">
        <v>39.9</v>
      </c>
      <c r="J1800" s="145">
        <v>39.9</v>
      </c>
    </row>
    <row r="1801" spans="1:10" ht="17.649999999999999" customHeight="1">
      <c r="D1801" s="114" t="s">
        <v>1444</v>
      </c>
      <c r="E1801" s="99" t="s">
        <v>1443</v>
      </c>
      <c r="F1801" s="98" t="s">
        <v>136</v>
      </c>
      <c r="G1801" s="98" t="s">
        <v>226</v>
      </c>
      <c r="H1801" s="151">
        <v>1</v>
      </c>
      <c r="I1801" s="145">
        <v>1.75</v>
      </c>
      <c r="J1801" s="145">
        <v>1.75</v>
      </c>
    </row>
    <row r="1802" spans="1:10" ht="13.15" customHeight="1">
      <c r="D1802" s="105" t="s">
        <v>960</v>
      </c>
      <c r="E1802" s="104"/>
      <c r="F1802" s="103" t="s">
        <v>112</v>
      </c>
      <c r="G1802" s="103" t="s">
        <v>113</v>
      </c>
      <c r="H1802" s="150" t="s">
        <v>959</v>
      </c>
      <c r="I1802" s="142" t="s">
        <v>958</v>
      </c>
      <c r="J1802" s="141" t="s">
        <v>8</v>
      </c>
    </row>
    <row r="1803" spans="1:10" ht="13.15" customHeight="1">
      <c r="D1803" s="114" t="s">
        <v>995</v>
      </c>
      <c r="E1803" s="99" t="s">
        <v>994</v>
      </c>
      <c r="F1803" s="98" t="s">
        <v>136</v>
      </c>
      <c r="G1803" s="98" t="s">
        <v>993</v>
      </c>
      <c r="H1803" s="151">
        <v>0.7</v>
      </c>
      <c r="I1803" s="145">
        <v>2.98</v>
      </c>
      <c r="J1803" s="145">
        <v>2.08</v>
      </c>
    </row>
    <row r="1804" spans="1:10" ht="13.15" customHeight="1">
      <c r="D1804" s="114" t="s">
        <v>1305</v>
      </c>
      <c r="E1804" s="99" t="s">
        <v>1304</v>
      </c>
      <c r="F1804" s="98" t="s">
        <v>136</v>
      </c>
      <c r="G1804" s="98" t="s">
        <v>993</v>
      </c>
      <c r="H1804" s="151">
        <v>0.7</v>
      </c>
      <c r="I1804" s="145">
        <v>2.85</v>
      </c>
      <c r="J1804" s="145">
        <v>1.99</v>
      </c>
    </row>
    <row r="1805" spans="1:10" ht="13.15" customHeight="1">
      <c r="A1805" s="93">
        <v>206</v>
      </c>
      <c r="B1805" s="93" t="s">
        <v>415</v>
      </c>
      <c r="C1805" s="1">
        <f>J1805</f>
        <v>59.779999999999994</v>
      </c>
      <c r="D1805" s="97"/>
      <c r="E1805" s="96"/>
      <c r="F1805" s="96"/>
      <c r="G1805" s="95"/>
      <c r="H1805" s="149" t="s">
        <v>951</v>
      </c>
      <c r="I1805" s="144"/>
      <c r="J1805" s="140">
        <v>59.779999999999994</v>
      </c>
    </row>
    <row r="1806" spans="1:10" ht="19.149999999999999" customHeight="1">
      <c r="D1806" s="109" t="s">
        <v>1721</v>
      </c>
      <c r="E1806" s="108"/>
      <c r="F1806" s="108"/>
      <c r="G1806" s="108"/>
      <c r="H1806" s="152"/>
      <c r="I1806" s="146"/>
      <c r="J1806" s="147"/>
    </row>
    <row r="1807" spans="1:10" ht="13.15" customHeight="1">
      <c r="D1807" s="105" t="s">
        <v>960</v>
      </c>
      <c r="E1807" s="104"/>
      <c r="F1807" s="103" t="s">
        <v>112</v>
      </c>
      <c r="G1807" s="103" t="s">
        <v>113</v>
      </c>
      <c r="H1807" s="150" t="s">
        <v>959</v>
      </c>
      <c r="I1807" s="142" t="s">
        <v>958</v>
      </c>
      <c r="J1807" s="141" t="s">
        <v>8</v>
      </c>
    </row>
    <row r="1808" spans="1:10" ht="24.75" customHeight="1">
      <c r="D1808" s="124">
        <v>91946</v>
      </c>
      <c r="E1808" s="99" t="s">
        <v>1712</v>
      </c>
      <c r="F1808" s="98" t="s">
        <v>121</v>
      </c>
      <c r="G1808" s="98" t="s">
        <v>118</v>
      </c>
      <c r="H1808" s="151">
        <v>1</v>
      </c>
      <c r="I1808" s="145">
        <v>6.93</v>
      </c>
      <c r="J1808" s="145">
        <v>6.93</v>
      </c>
    </row>
    <row r="1809" spans="1:10" ht="24.75" customHeight="1">
      <c r="D1809" s="124">
        <v>91990</v>
      </c>
      <c r="E1809" s="99" t="s">
        <v>1720</v>
      </c>
      <c r="F1809" s="128" t="s">
        <v>121</v>
      </c>
      <c r="G1809" s="116" t="s">
        <v>118</v>
      </c>
      <c r="H1809" s="151">
        <v>1</v>
      </c>
      <c r="I1809" s="145">
        <v>22.602468000000012</v>
      </c>
      <c r="J1809" s="145">
        <v>22.6</v>
      </c>
    </row>
    <row r="1810" spans="1:10" ht="13.15" customHeight="1">
      <c r="A1810" s="93">
        <v>207</v>
      </c>
      <c r="B1810" s="93">
        <v>91992</v>
      </c>
      <c r="C1810" s="1">
        <f>J1810</f>
        <v>29.53</v>
      </c>
      <c r="D1810" s="97"/>
      <c r="E1810" s="96"/>
      <c r="F1810" s="96"/>
      <c r="G1810" s="95"/>
      <c r="H1810" s="149" t="s">
        <v>951</v>
      </c>
      <c r="I1810" s="144"/>
      <c r="J1810" s="140">
        <v>29.53</v>
      </c>
    </row>
    <row r="1811" spans="1:10" ht="17.649999999999999" customHeight="1">
      <c r="D1811" s="113" t="s">
        <v>1719</v>
      </c>
      <c r="E1811" s="112"/>
      <c r="F1811" s="112"/>
      <c r="G1811" s="112"/>
      <c r="H1811" s="148"/>
      <c r="I1811" s="143"/>
      <c r="J1811" s="144"/>
    </row>
    <row r="1812" spans="1:10" ht="13.15" customHeight="1">
      <c r="D1812" s="105" t="s">
        <v>991</v>
      </c>
      <c r="E1812" s="104"/>
      <c r="F1812" s="103" t="s">
        <v>112</v>
      </c>
      <c r="G1812" s="103" t="s">
        <v>113</v>
      </c>
      <c r="H1812" s="150" t="s">
        <v>959</v>
      </c>
      <c r="I1812" s="142" t="s">
        <v>958</v>
      </c>
      <c r="J1812" s="141" t="s">
        <v>8</v>
      </c>
    </row>
    <row r="1813" spans="1:10" ht="13.15" customHeight="1">
      <c r="D1813" s="114" t="s">
        <v>1309</v>
      </c>
      <c r="E1813" s="99" t="s">
        <v>1308</v>
      </c>
      <c r="F1813" s="98" t="s">
        <v>136</v>
      </c>
      <c r="G1813" s="98" t="s">
        <v>993</v>
      </c>
      <c r="H1813" s="151">
        <v>0.2262857142857139</v>
      </c>
      <c r="I1813" s="145">
        <v>13.99</v>
      </c>
      <c r="J1813" s="145">
        <v>3.16</v>
      </c>
    </row>
    <row r="1814" spans="1:10" ht="13.15" customHeight="1">
      <c r="D1814" s="114" t="s">
        <v>1003</v>
      </c>
      <c r="E1814" s="99" t="s">
        <v>1002</v>
      </c>
      <c r="F1814" s="98" t="s">
        <v>136</v>
      </c>
      <c r="G1814" s="98" t="s">
        <v>993</v>
      </c>
      <c r="H1814" s="151">
        <v>0.3</v>
      </c>
      <c r="I1814" s="145">
        <v>10.55</v>
      </c>
      <c r="J1814" s="145">
        <v>3.16</v>
      </c>
    </row>
    <row r="1815" spans="1:10" ht="13.15" customHeight="1">
      <c r="D1815" s="105" t="s">
        <v>965</v>
      </c>
      <c r="E1815" s="104"/>
      <c r="F1815" s="103" t="s">
        <v>112</v>
      </c>
      <c r="G1815" s="103" t="s">
        <v>113</v>
      </c>
      <c r="H1815" s="150" t="s">
        <v>959</v>
      </c>
      <c r="I1815" s="142" t="s">
        <v>958</v>
      </c>
      <c r="J1815" s="141" t="s">
        <v>8</v>
      </c>
    </row>
    <row r="1816" spans="1:10" ht="19.149999999999999" customHeight="1">
      <c r="D1816" s="114" t="s">
        <v>499</v>
      </c>
      <c r="E1816" s="107" t="s">
        <v>1718</v>
      </c>
      <c r="F1816" s="98" t="s">
        <v>136</v>
      </c>
      <c r="G1816" s="98" t="s">
        <v>187</v>
      </c>
      <c r="H1816" s="151">
        <v>1</v>
      </c>
      <c r="I1816" s="145">
        <v>11.6</v>
      </c>
      <c r="J1816" s="145">
        <v>11.6</v>
      </c>
    </row>
    <row r="1817" spans="1:10" ht="13.15" customHeight="1">
      <c r="D1817" s="105" t="s">
        <v>960</v>
      </c>
      <c r="E1817" s="104"/>
      <c r="F1817" s="103" t="s">
        <v>112</v>
      </c>
      <c r="G1817" s="103" t="s">
        <v>113</v>
      </c>
      <c r="H1817" s="150" t="s">
        <v>959</v>
      </c>
      <c r="I1817" s="142" t="s">
        <v>958</v>
      </c>
      <c r="J1817" s="141" t="s">
        <v>8</v>
      </c>
    </row>
    <row r="1818" spans="1:10" ht="13.15" customHeight="1">
      <c r="D1818" s="114" t="s">
        <v>995</v>
      </c>
      <c r="E1818" s="99" t="s">
        <v>994</v>
      </c>
      <c r="F1818" s="98" t="s">
        <v>136</v>
      </c>
      <c r="G1818" s="98" t="s">
        <v>993</v>
      </c>
      <c r="H1818" s="151">
        <v>0.3</v>
      </c>
      <c r="I1818" s="145">
        <v>2.98</v>
      </c>
      <c r="J1818" s="145">
        <v>0.89</v>
      </c>
    </row>
    <row r="1819" spans="1:10" ht="13.15" customHeight="1">
      <c r="D1819" s="114" t="s">
        <v>1305</v>
      </c>
      <c r="E1819" s="99" t="s">
        <v>1304</v>
      </c>
      <c r="F1819" s="98" t="s">
        <v>136</v>
      </c>
      <c r="G1819" s="98" t="s">
        <v>993</v>
      </c>
      <c r="H1819" s="151">
        <v>0.3</v>
      </c>
      <c r="I1819" s="145">
        <v>2.85</v>
      </c>
      <c r="J1819" s="145">
        <v>0.85</v>
      </c>
    </row>
    <row r="1820" spans="1:10" ht="13.15" customHeight="1">
      <c r="A1820" s="93">
        <v>208</v>
      </c>
      <c r="B1820" s="93" t="s">
        <v>417</v>
      </c>
      <c r="C1820" s="1">
        <f>J1820</f>
        <v>19.660000000000004</v>
      </c>
      <c r="D1820" s="97"/>
      <c r="E1820" s="96"/>
      <c r="F1820" s="96"/>
      <c r="G1820" s="95"/>
      <c r="H1820" s="149" t="s">
        <v>951</v>
      </c>
      <c r="I1820" s="144"/>
      <c r="J1820" s="140">
        <v>19.660000000000004</v>
      </c>
    </row>
    <row r="1821" spans="1:10" ht="17.649999999999999" customHeight="1">
      <c r="D1821" s="113" t="s">
        <v>1717</v>
      </c>
      <c r="E1821" s="112"/>
      <c r="F1821" s="112"/>
      <c r="G1821" s="112"/>
      <c r="H1821" s="148"/>
      <c r="I1821" s="143"/>
      <c r="J1821" s="144"/>
    </row>
    <row r="1822" spans="1:10" ht="13.15" customHeight="1">
      <c r="D1822" s="105" t="s">
        <v>991</v>
      </c>
      <c r="E1822" s="104"/>
      <c r="F1822" s="103" t="s">
        <v>112</v>
      </c>
      <c r="G1822" s="103" t="s">
        <v>113</v>
      </c>
      <c r="H1822" s="150" t="s">
        <v>959</v>
      </c>
      <c r="I1822" s="142" t="s">
        <v>958</v>
      </c>
      <c r="J1822" s="141" t="s">
        <v>8</v>
      </c>
    </row>
    <row r="1823" spans="1:10" ht="13.15" customHeight="1">
      <c r="D1823" s="114" t="s">
        <v>1309</v>
      </c>
      <c r="E1823" s="99" t="s">
        <v>1308</v>
      </c>
      <c r="F1823" s="98" t="s">
        <v>136</v>
      </c>
      <c r="G1823" s="98" t="s">
        <v>993</v>
      </c>
      <c r="H1823" s="151">
        <v>7.7571428571428555E-2</v>
      </c>
      <c r="I1823" s="145">
        <v>13.99</v>
      </c>
      <c r="J1823" s="145">
        <v>1.08</v>
      </c>
    </row>
    <row r="1824" spans="1:10" ht="13.15" customHeight="1">
      <c r="D1824" s="114" t="s">
        <v>1003</v>
      </c>
      <c r="E1824" s="99" t="s">
        <v>1002</v>
      </c>
      <c r="F1824" s="98" t="s">
        <v>136</v>
      </c>
      <c r="G1824" s="98" t="s">
        <v>993</v>
      </c>
      <c r="H1824" s="151">
        <v>0.1</v>
      </c>
      <c r="I1824" s="145">
        <v>10.55</v>
      </c>
      <c r="J1824" s="145">
        <v>1.05</v>
      </c>
    </row>
    <row r="1825" spans="1:10" ht="13.15" customHeight="1">
      <c r="D1825" s="105" t="s">
        <v>965</v>
      </c>
      <c r="E1825" s="104"/>
      <c r="F1825" s="103" t="s">
        <v>112</v>
      </c>
      <c r="G1825" s="103" t="s">
        <v>113</v>
      </c>
      <c r="H1825" s="150" t="s">
        <v>959</v>
      </c>
      <c r="I1825" s="142" t="s">
        <v>958</v>
      </c>
      <c r="J1825" s="141" t="s">
        <v>8</v>
      </c>
    </row>
    <row r="1826" spans="1:10" ht="13.15" customHeight="1">
      <c r="D1826" s="114" t="s">
        <v>1551</v>
      </c>
      <c r="E1826" s="99" t="s">
        <v>1550</v>
      </c>
      <c r="F1826" s="98" t="s">
        <v>136</v>
      </c>
      <c r="G1826" s="98" t="s">
        <v>226</v>
      </c>
      <c r="H1826" s="151">
        <v>1</v>
      </c>
      <c r="I1826" s="145">
        <v>3.25</v>
      </c>
      <c r="J1826" s="145">
        <v>3.25</v>
      </c>
    </row>
    <row r="1827" spans="1:10" ht="13.15" customHeight="1">
      <c r="D1827" s="105" t="s">
        <v>960</v>
      </c>
      <c r="E1827" s="104"/>
      <c r="F1827" s="103" t="s">
        <v>112</v>
      </c>
      <c r="G1827" s="103" t="s">
        <v>113</v>
      </c>
      <c r="H1827" s="150" t="s">
        <v>959</v>
      </c>
      <c r="I1827" s="142" t="s">
        <v>958</v>
      </c>
      <c r="J1827" s="141" t="s">
        <v>8</v>
      </c>
    </row>
    <row r="1828" spans="1:10" ht="13.15" customHeight="1">
      <c r="D1828" s="114" t="s">
        <v>995</v>
      </c>
      <c r="E1828" s="99" t="s">
        <v>994</v>
      </c>
      <c r="F1828" s="98" t="s">
        <v>136</v>
      </c>
      <c r="G1828" s="98" t="s">
        <v>993</v>
      </c>
      <c r="H1828" s="151">
        <v>0.1</v>
      </c>
      <c r="I1828" s="145">
        <v>2.98</v>
      </c>
      <c r="J1828" s="145">
        <v>0.28999999999999998</v>
      </c>
    </row>
    <row r="1829" spans="1:10" ht="13.15" customHeight="1">
      <c r="D1829" s="114" t="s">
        <v>1305</v>
      </c>
      <c r="E1829" s="99" t="s">
        <v>1304</v>
      </c>
      <c r="F1829" s="98" t="s">
        <v>136</v>
      </c>
      <c r="G1829" s="98" t="s">
        <v>993</v>
      </c>
      <c r="H1829" s="151">
        <v>0.1</v>
      </c>
      <c r="I1829" s="145">
        <v>2.85</v>
      </c>
      <c r="J1829" s="145">
        <v>0.28000000000000003</v>
      </c>
    </row>
    <row r="1830" spans="1:10" ht="13.15" customHeight="1">
      <c r="A1830" s="93">
        <v>209</v>
      </c>
      <c r="B1830" s="93" t="s">
        <v>418</v>
      </c>
      <c r="C1830" s="1">
        <f>J1830</f>
        <v>5.95</v>
      </c>
      <c r="D1830" s="97"/>
      <c r="E1830" s="96"/>
      <c r="F1830" s="96"/>
      <c r="G1830" s="95"/>
      <c r="H1830" s="149" t="s">
        <v>951</v>
      </c>
      <c r="I1830" s="144"/>
      <c r="J1830" s="140">
        <v>5.95</v>
      </c>
    </row>
    <row r="1831" spans="1:10" ht="19.149999999999999" customHeight="1">
      <c r="D1831" s="109" t="s">
        <v>1716</v>
      </c>
      <c r="E1831" s="108"/>
      <c r="F1831" s="108"/>
      <c r="G1831" s="108"/>
      <c r="H1831" s="152"/>
      <c r="I1831" s="146"/>
      <c r="J1831" s="147"/>
    </row>
    <row r="1832" spans="1:10" ht="13.15" customHeight="1">
      <c r="D1832" s="105" t="s">
        <v>960</v>
      </c>
      <c r="E1832" s="104"/>
      <c r="F1832" s="103" t="s">
        <v>112</v>
      </c>
      <c r="G1832" s="103" t="s">
        <v>113</v>
      </c>
      <c r="H1832" s="150" t="s">
        <v>959</v>
      </c>
      <c r="I1832" s="142" t="s">
        <v>958</v>
      </c>
      <c r="J1832" s="141" t="s">
        <v>8</v>
      </c>
    </row>
    <row r="1833" spans="1:10" ht="24.75" customHeight="1">
      <c r="D1833" s="100">
        <v>91946</v>
      </c>
      <c r="E1833" s="99" t="s">
        <v>1712</v>
      </c>
      <c r="F1833" s="98" t="s">
        <v>121</v>
      </c>
      <c r="G1833" s="98" t="s">
        <v>118</v>
      </c>
      <c r="H1833" s="151">
        <v>1</v>
      </c>
      <c r="I1833" s="145">
        <v>6.93</v>
      </c>
      <c r="J1833" s="145">
        <v>6.93</v>
      </c>
    </row>
    <row r="1834" spans="1:10" ht="19.149999999999999" customHeight="1">
      <c r="D1834" s="100">
        <v>91958</v>
      </c>
      <c r="E1834" s="107" t="s">
        <v>1715</v>
      </c>
      <c r="F1834" s="98" t="s">
        <v>121</v>
      </c>
      <c r="G1834" s="98" t="s">
        <v>118</v>
      </c>
      <c r="H1834" s="151">
        <v>1</v>
      </c>
      <c r="I1834" s="145">
        <v>25.376360792492171</v>
      </c>
      <c r="J1834" s="145">
        <v>25.37</v>
      </c>
    </row>
    <row r="1835" spans="1:10" ht="13.15" customHeight="1">
      <c r="A1835" s="93">
        <v>210</v>
      </c>
      <c r="B1835" s="93">
        <v>91959</v>
      </c>
      <c r="C1835" s="1">
        <f>J1835</f>
        <v>32.299999999999997</v>
      </c>
      <c r="D1835" s="97"/>
      <c r="E1835" s="96"/>
      <c r="F1835" s="96"/>
      <c r="G1835" s="95"/>
      <c r="H1835" s="149" t="s">
        <v>951</v>
      </c>
      <c r="I1835" s="144"/>
      <c r="J1835" s="140">
        <v>32.299999999999997</v>
      </c>
    </row>
    <row r="1836" spans="1:10" ht="17.649999999999999" customHeight="1">
      <c r="D1836" s="113" t="s">
        <v>1714</v>
      </c>
      <c r="E1836" s="112"/>
      <c r="F1836" s="112"/>
      <c r="G1836" s="112"/>
      <c r="H1836" s="148"/>
      <c r="I1836" s="143"/>
      <c r="J1836" s="144"/>
    </row>
    <row r="1837" spans="1:10" ht="13.15" customHeight="1">
      <c r="D1837" s="105" t="s">
        <v>991</v>
      </c>
      <c r="E1837" s="104"/>
      <c r="F1837" s="103" t="s">
        <v>112</v>
      </c>
      <c r="G1837" s="103" t="s">
        <v>113</v>
      </c>
      <c r="H1837" s="150" t="s">
        <v>959</v>
      </c>
      <c r="I1837" s="142" t="s">
        <v>958</v>
      </c>
      <c r="J1837" s="141" t="s">
        <v>8</v>
      </c>
    </row>
    <row r="1838" spans="1:10" ht="13.15" customHeight="1">
      <c r="D1838" s="114" t="s">
        <v>1309</v>
      </c>
      <c r="E1838" s="99" t="s">
        <v>1308</v>
      </c>
      <c r="F1838" s="98" t="s">
        <v>136</v>
      </c>
      <c r="G1838" s="98" t="s">
        <v>993</v>
      </c>
      <c r="H1838" s="151">
        <v>0.16585714285714287</v>
      </c>
      <c r="I1838" s="145">
        <v>13.99</v>
      </c>
      <c r="J1838" s="145">
        <v>2.3199999999999998</v>
      </c>
    </row>
    <row r="1839" spans="1:10" ht="13.15" customHeight="1">
      <c r="D1839" s="114" t="s">
        <v>1003</v>
      </c>
      <c r="E1839" s="99" t="s">
        <v>1002</v>
      </c>
      <c r="F1839" s="98" t="s">
        <v>136</v>
      </c>
      <c r="G1839" s="98" t="s">
        <v>993</v>
      </c>
      <c r="H1839" s="151">
        <v>0.2</v>
      </c>
      <c r="I1839" s="145">
        <v>10.55</v>
      </c>
      <c r="J1839" s="145">
        <v>2.11</v>
      </c>
    </row>
    <row r="1840" spans="1:10" ht="13.15" customHeight="1">
      <c r="D1840" s="105" t="s">
        <v>965</v>
      </c>
      <c r="E1840" s="104"/>
      <c r="F1840" s="103" t="s">
        <v>112</v>
      </c>
      <c r="G1840" s="103" t="s">
        <v>113</v>
      </c>
      <c r="H1840" s="150" t="s">
        <v>959</v>
      </c>
      <c r="I1840" s="142" t="s">
        <v>958</v>
      </c>
      <c r="J1840" s="141" t="s">
        <v>8</v>
      </c>
    </row>
    <row r="1841" spans="1:10" ht="13.15" customHeight="1">
      <c r="D1841" s="114" t="s">
        <v>1606</v>
      </c>
      <c r="E1841" s="99" t="s">
        <v>1605</v>
      </c>
      <c r="F1841" s="98" t="s">
        <v>136</v>
      </c>
      <c r="G1841" s="98" t="s">
        <v>226</v>
      </c>
      <c r="H1841" s="151">
        <v>1</v>
      </c>
      <c r="I1841" s="145">
        <v>3.65</v>
      </c>
      <c r="J1841" s="145">
        <v>3.65</v>
      </c>
    </row>
    <row r="1842" spans="1:10" ht="13.15" customHeight="1">
      <c r="D1842" s="105" t="s">
        <v>960</v>
      </c>
      <c r="E1842" s="104"/>
      <c r="F1842" s="103" t="s">
        <v>112</v>
      </c>
      <c r="G1842" s="103" t="s">
        <v>113</v>
      </c>
      <c r="H1842" s="150" t="s">
        <v>959</v>
      </c>
      <c r="I1842" s="142" t="s">
        <v>958</v>
      </c>
      <c r="J1842" s="141" t="s">
        <v>8</v>
      </c>
    </row>
    <row r="1843" spans="1:10" ht="13.15" customHeight="1">
      <c r="D1843" s="114" t="s">
        <v>995</v>
      </c>
      <c r="E1843" s="99" t="s">
        <v>994</v>
      </c>
      <c r="F1843" s="98" t="s">
        <v>136</v>
      </c>
      <c r="G1843" s="98" t="s">
        <v>993</v>
      </c>
      <c r="H1843" s="151">
        <v>0.2</v>
      </c>
      <c r="I1843" s="145">
        <v>2.98</v>
      </c>
      <c r="J1843" s="145">
        <v>0.59</v>
      </c>
    </row>
    <row r="1844" spans="1:10" ht="13.15" customHeight="1">
      <c r="D1844" s="114" t="s">
        <v>1305</v>
      </c>
      <c r="E1844" s="99" t="s">
        <v>1304</v>
      </c>
      <c r="F1844" s="98" t="s">
        <v>136</v>
      </c>
      <c r="G1844" s="98" t="s">
        <v>993</v>
      </c>
      <c r="H1844" s="151">
        <v>0.2</v>
      </c>
      <c r="I1844" s="145">
        <v>2.85</v>
      </c>
      <c r="J1844" s="145">
        <v>0.56999999999999995</v>
      </c>
    </row>
    <row r="1845" spans="1:10" ht="13.15" customHeight="1">
      <c r="A1845" s="93">
        <v>211</v>
      </c>
      <c r="B1845" s="93" t="s">
        <v>420</v>
      </c>
      <c r="C1845" s="1">
        <f>J1845</f>
        <v>9.24</v>
      </c>
      <c r="D1845" s="97"/>
      <c r="E1845" s="96"/>
      <c r="F1845" s="96"/>
      <c r="G1845" s="95"/>
      <c r="H1845" s="149" t="s">
        <v>951</v>
      </c>
      <c r="I1845" s="144"/>
      <c r="J1845" s="140">
        <v>9.24</v>
      </c>
    </row>
    <row r="1846" spans="1:10" ht="19.149999999999999" customHeight="1">
      <c r="D1846" s="109" t="s">
        <v>1713</v>
      </c>
      <c r="E1846" s="108"/>
      <c r="F1846" s="108"/>
      <c r="G1846" s="108"/>
      <c r="H1846" s="152"/>
      <c r="I1846" s="146"/>
      <c r="J1846" s="147"/>
    </row>
    <row r="1847" spans="1:10" ht="13.15" customHeight="1">
      <c r="D1847" s="105" t="s">
        <v>960</v>
      </c>
      <c r="E1847" s="104"/>
      <c r="F1847" s="103" t="s">
        <v>112</v>
      </c>
      <c r="G1847" s="103" t="s">
        <v>113</v>
      </c>
      <c r="H1847" s="150" t="s">
        <v>959</v>
      </c>
      <c r="I1847" s="142" t="s">
        <v>958</v>
      </c>
      <c r="J1847" s="141" t="s">
        <v>8</v>
      </c>
    </row>
    <row r="1848" spans="1:10" ht="24.75" customHeight="1">
      <c r="D1848" s="100">
        <v>91946</v>
      </c>
      <c r="E1848" s="99" t="s">
        <v>1712</v>
      </c>
      <c r="F1848" s="98" t="s">
        <v>121</v>
      </c>
      <c r="G1848" s="98" t="s">
        <v>118</v>
      </c>
      <c r="H1848" s="151">
        <v>1</v>
      </c>
      <c r="I1848" s="145">
        <v>6.93</v>
      </c>
      <c r="J1848" s="145">
        <v>6.93</v>
      </c>
    </row>
    <row r="1849" spans="1:10" ht="24.75" customHeight="1">
      <c r="D1849" s="100">
        <v>91978</v>
      </c>
      <c r="E1849" s="99" t="s">
        <v>1711</v>
      </c>
      <c r="F1849" s="98" t="s">
        <v>121</v>
      </c>
      <c r="G1849" s="98" t="s">
        <v>118</v>
      </c>
      <c r="H1849" s="151">
        <v>1</v>
      </c>
      <c r="I1849" s="145">
        <v>30.709236585365858</v>
      </c>
      <c r="J1849" s="145">
        <v>30.7</v>
      </c>
    </row>
    <row r="1850" spans="1:10" ht="13.15" customHeight="1">
      <c r="A1850" s="93">
        <v>212</v>
      </c>
      <c r="B1850" s="93">
        <v>91979</v>
      </c>
      <c r="C1850" s="1">
        <f>J1850</f>
        <v>37.629999999999995</v>
      </c>
      <c r="D1850" s="97"/>
      <c r="E1850" s="96"/>
      <c r="F1850" s="96"/>
      <c r="G1850" s="95"/>
      <c r="H1850" s="149" t="s">
        <v>951</v>
      </c>
      <c r="I1850" s="144"/>
      <c r="J1850" s="140">
        <v>37.629999999999995</v>
      </c>
    </row>
    <row r="1851" spans="1:10" ht="17.649999999999999" customHeight="1">
      <c r="D1851" s="113" t="s">
        <v>1710</v>
      </c>
      <c r="E1851" s="112"/>
      <c r="F1851" s="112"/>
      <c r="G1851" s="112"/>
      <c r="H1851" s="148"/>
      <c r="I1851" s="143"/>
      <c r="J1851" s="144"/>
    </row>
    <row r="1852" spans="1:10" ht="13.15" customHeight="1">
      <c r="D1852" s="105" t="s">
        <v>991</v>
      </c>
      <c r="E1852" s="104"/>
      <c r="F1852" s="103" t="s">
        <v>112</v>
      </c>
      <c r="G1852" s="103" t="s">
        <v>113</v>
      </c>
      <c r="H1852" s="150" t="s">
        <v>959</v>
      </c>
      <c r="I1852" s="142" t="s">
        <v>958</v>
      </c>
      <c r="J1852" s="141" t="s">
        <v>8</v>
      </c>
    </row>
    <row r="1853" spans="1:10" ht="13.15" customHeight="1">
      <c r="D1853" s="114" t="s">
        <v>1698</v>
      </c>
      <c r="E1853" s="99" t="s">
        <v>1697</v>
      </c>
      <c r="F1853" s="98" t="s">
        <v>136</v>
      </c>
      <c r="G1853" s="98" t="s">
        <v>993</v>
      </c>
      <c r="H1853" s="151">
        <v>8.5428571428571395E-2</v>
      </c>
      <c r="I1853" s="145">
        <v>13.99</v>
      </c>
      <c r="J1853" s="145">
        <v>1.19</v>
      </c>
    </row>
    <row r="1854" spans="1:10" ht="13.15" customHeight="1">
      <c r="D1854" s="114" t="s">
        <v>1003</v>
      </c>
      <c r="E1854" s="99" t="s">
        <v>1002</v>
      </c>
      <c r="F1854" s="98" t="s">
        <v>136</v>
      </c>
      <c r="G1854" s="98" t="s">
        <v>993</v>
      </c>
      <c r="H1854" s="151">
        <v>9.9000000000000005E-2</v>
      </c>
      <c r="I1854" s="145">
        <v>10.55</v>
      </c>
      <c r="J1854" s="145">
        <v>1.04</v>
      </c>
    </row>
    <row r="1855" spans="1:10" ht="13.15" customHeight="1">
      <c r="D1855" s="105" t="s">
        <v>965</v>
      </c>
      <c r="E1855" s="104"/>
      <c r="F1855" s="103" t="s">
        <v>112</v>
      </c>
      <c r="G1855" s="103" t="s">
        <v>113</v>
      </c>
      <c r="H1855" s="150" t="s">
        <v>959</v>
      </c>
      <c r="I1855" s="142" t="s">
        <v>958</v>
      </c>
      <c r="J1855" s="141" t="s">
        <v>8</v>
      </c>
    </row>
    <row r="1856" spans="1:10" ht="19.149999999999999" customHeight="1">
      <c r="D1856" s="114" t="s">
        <v>1709</v>
      </c>
      <c r="E1856" s="107" t="s">
        <v>1708</v>
      </c>
      <c r="F1856" s="98" t="s">
        <v>136</v>
      </c>
      <c r="G1856" s="98" t="s">
        <v>226</v>
      </c>
      <c r="H1856" s="151">
        <v>1</v>
      </c>
      <c r="I1856" s="145">
        <v>1.02</v>
      </c>
      <c r="J1856" s="145">
        <v>1.02</v>
      </c>
    </row>
    <row r="1857" spans="1:10" ht="13.15" customHeight="1">
      <c r="D1857" s="105" t="s">
        <v>960</v>
      </c>
      <c r="E1857" s="104"/>
      <c r="F1857" s="103" t="s">
        <v>112</v>
      </c>
      <c r="G1857" s="103" t="s">
        <v>113</v>
      </c>
      <c r="H1857" s="150" t="s">
        <v>959</v>
      </c>
      <c r="I1857" s="142" t="s">
        <v>958</v>
      </c>
      <c r="J1857" s="141" t="s">
        <v>8</v>
      </c>
    </row>
    <row r="1858" spans="1:10" ht="13.15" customHeight="1">
      <c r="D1858" s="114" t="s">
        <v>995</v>
      </c>
      <c r="E1858" s="99" t="s">
        <v>994</v>
      </c>
      <c r="F1858" s="98" t="s">
        <v>136</v>
      </c>
      <c r="G1858" s="98" t="s">
        <v>993</v>
      </c>
      <c r="H1858" s="151">
        <v>0.1</v>
      </c>
      <c r="I1858" s="145">
        <v>2.98</v>
      </c>
      <c r="J1858" s="145">
        <v>0.28999999999999998</v>
      </c>
    </row>
    <row r="1859" spans="1:10" ht="13.15" customHeight="1">
      <c r="D1859" s="114" t="s">
        <v>1692</v>
      </c>
      <c r="E1859" s="99" t="s">
        <v>1691</v>
      </c>
      <c r="F1859" s="98" t="s">
        <v>136</v>
      </c>
      <c r="G1859" s="98" t="s">
        <v>993</v>
      </c>
      <c r="H1859" s="151">
        <v>0.1</v>
      </c>
      <c r="I1859" s="145">
        <v>2.9</v>
      </c>
      <c r="J1859" s="145">
        <v>0.28999999999999998</v>
      </c>
    </row>
    <row r="1860" spans="1:10" ht="13.15" customHeight="1">
      <c r="A1860" s="93">
        <v>213</v>
      </c>
      <c r="B1860" s="93" t="s">
        <v>422</v>
      </c>
      <c r="C1860" s="1">
        <f>J1860</f>
        <v>3.83</v>
      </c>
      <c r="D1860" s="97"/>
      <c r="E1860" s="96"/>
      <c r="F1860" s="96"/>
      <c r="G1860" s="95"/>
      <c r="H1860" s="149" t="s">
        <v>951</v>
      </c>
      <c r="I1860" s="144"/>
      <c r="J1860" s="140">
        <v>3.83</v>
      </c>
    </row>
    <row r="1861" spans="1:10" ht="19.149999999999999" customHeight="1">
      <c r="D1861" s="109" t="s">
        <v>1707</v>
      </c>
      <c r="E1861" s="108"/>
      <c r="F1861" s="108"/>
      <c r="G1861" s="108"/>
      <c r="H1861" s="152"/>
      <c r="I1861" s="146"/>
      <c r="J1861" s="147"/>
    </row>
    <row r="1862" spans="1:10" ht="13.15" customHeight="1">
      <c r="D1862" s="105" t="s">
        <v>965</v>
      </c>
      <c r="E1862" s="104"/>
      <c r="F1862" s="103" t="s">
        <v>112</v>
      </c>
      <c r="G1862" s="103" t="s">
        <v>113</v>
      </c>
      <c r="H1862" s="150" t="s">
        <v>959</v>
      </c>
      <c r="I1862" s="142" t="s">
        <v>958</v>
      </c>
      <c r="J1862" s="141" t="s">
        <v>8</v>
      </c>
    </row>
    <row r="1863" spans="1:10" ht="24.75" customHeight="1">
      <c r="D1863" s="106">
        <v>12039</v>
      </c>
      <c r="E1863" s="99" t="s">
        <v>1706</v>
      </c>
      <c r="F1863" s="98" t="s">
        <v>121</v>
      </c>
      <c r="G1863" s="98" t="s">
        <v>118</v>
      </c>
      <c r="H1863" s="151">
        <v>1</v>
      </c>
      <c r="I1863" s="145">
        <v>525.15795390413587</v>
      </c>
      <c r="J1863" s="145">
        <v>525.15</v>
      </c>
    </row>
    <row r="1864" spans="1:10" ht="13.15" customHeight="1">
      <c r="D1864" s="105" t="s">
        <v>960</v>
      </c>
      <c r="E1864" s="104"/>
      <c r="F1864" s="103" t="s">
        <v>112</v>
      </c>
      <c r="G1864" s="103" t="s">
        <v>113</v>
      </c>
      <c r="H1864" s="150" t="s">
        <v>959</v>
      </c>
      <c r="I1864" s="142" t="s">
        <v>958</v>
      </c>
      <c r="J1864" s="141" t="s">
        <v>8</v>
      </c>
    </row>
    <row r="1865" spans="1:10" ht="31.9" customHeight="1">
      <c r="D1865" s="100">
        <v>87367</v>
      </c>
      <c r="E1865" s="99" t="s">
        <v>1705</v>
      </c>
      <c r="F1865" s="98" t="s">
        <v>121</v>
      </c>
      <c r="G1865" s="98" t="s">
        <v>155</v>
      </c>
      <c r="H1865" s="151">
        <v>1.44E-2</v>
      </c>
      <c r="I1865" s="145">
        <v>521.41</v>
      </c>
      <c r="J1865" s="145">
        <v>7.5</v>
      </c>
    </row>
    <row r="1866" spans="1:10" ht="13.15" customHeight="1">
      <c r="D1866" s="100">
        <v>88247</v>
      </c>
      <c r="E1866" s="99" t="s">
        <v>1300</v>
      </c>
      <c r="F1866" s="98" t="s">
        <v>121</v>
      </c>
      <c r="G1866" s="98" t="s">
        <v>147</v>
      </c>
      <c r="H1866" s="151">
        <v>0.53459999999999996</v>
      </c>
      <c r="I1866" s="145">
        <v>14.01</v>
      </c>
      <c r="J1866" s="145">
        <v>7.48</v>
      </c>
    </row>
    <row r="1867" spans="1:10" ht="13.15" customHeight="1">
      <c r="D1867" s="100">
        <v>88264</v>
      </c>
      <c r="E1867" s="99" t="s">
        <v>1299</v>
      </c>
      <c r="F1867" s="98" t="s">
        <v>121</v>
      </c>
      <c r="G1867" s="98" t="s">
        <v>147</v>
      </c>
      <c r="H1867" s="151">
        <v>0.53459999999999996</v>
      </c>
      <c r="I1867" s="145">
        <v>17.940000000000001</v>
      </c>
      <c r="J1867" s="145">
        <v>9.59</v>
      </c>
    </row>
    <row r="1868" spans="1:10" ht="13.15" customHeight="1">
      <c r="A1868" s="93">
        <v>214</v>
      </c>
      <c r="B1868" s="93">
        <v>101879</v>
      </c>
      <c r="C1868" s="1">
        <f>J1868</f>
        <v>549.72</v>
      </c>
      <c r="D1868" s="97"/>
      <c r="E1868" s="96"/>
      <c r="F1868" s="96"/>
      <c r="G1868" s="95"/>
      <c r="H1868" s="149" t="s">
        <v>951</v>
      </c>
      <c r="I1868" s="144"/>
      <c r="J1868" s="140">
        <v>549.72</v>
      </c>
    </row>
    <row r="1869" spans="1:10" ht="17.649999999999999" customHeight="1">
      <c r="D1869" s="113" t="s">
        <v>1704</v>
      </c>
      <c r="E1869" s="112"/>
      <c r="F1869" s="112"/>
      <c r="G1869" s="112"/>
      <c r="H1869" s="148"/>
      <c r="I1869" s="143"/>
      <c r="J1869" s="144"/>
    </row>
    <row r="1870" spans="1:10" ht="13.15" customHeight="1">
      <c r="A1870" s="93">
        <v>215</v>
      </c>
      <c r="B1870" s="93" t="s">
        <v>425</v>
      </c>
      <c r="C1870" s="1">
        <f>J1870</f>
        <v>123.02</v>
      </c>
      <c r="D1870" s="113"/>
      <c r="E1870" s="94"/>
      <c r="H1870" s="149" t="s">
        <v>951</v>
      </c>
      <c r="J1870" s="140">
        <v>123.02</v>
      </c>
    </row>
    <row r="1871" spans="1:10" ht="17.649999999999999" customHeight="1">
      <c r="D1871" s="113" t="s">
        <v>1703</v>
      </c>
      <c r="E1871" s="112"/>
      <c r="F1871" s="112"/>
      <c r="G1871" s="112"/>
      <c r="H1871" s="148"/>
      <c r="I1871" s="143"/>
      <c r="J1871" s="144"/>
    </row>
    <row r="1872" spans="1:10" ht="13.15" customHeight="1">
      <c r="D1872" s="105" t="s">
        <v>965</v>
      </c>
      <c r="E1872" s="104"/>
      <c r="F1872" s="103" t="s">
        <v>112</v>
      </c>
      <c r="G1872" s="103" t="s">
        <v>113</v>
      </c>
      <c r="H1872" s="150" t="s">
        <v>959</v>
      </c>
      <c r="I1872" s="142" t="s">
        <v>958</v>
      </c>
      <c r="J1872" s="141" t="s">
        <v>8</v>
      </c>
    </row>
    <row r="1873" spans="1:10" ht="24.75" customHeight="1">
      <c r="D1873" s="106">
        <v>1570</v>
      </c>
      <c r="E1873" s="99" t="s">
        <v>1702</v>
      </c>
      <c r="F1873" s="98" t="s">
        <v>121</v>
      </c>
      <c r="G1873" s="98" t="s">
        <v>118</v>
      </c>
      <c r="H1873" s="151">
        <v>2</v>
      </c>
      <c r="I1873" s="145">
        <v>1</v>
      </c>
      <c r="J1873" s="145">
        <v>2</v>
      </c>
    </row>
    <row r="1874" spans="1:10" ht="13.15" customHeight="1">
      <c r="D1874" s="106">
        <v>34616</v>
      </c>
      <c r="E1874" s="99" t="s">
        <v>1701</v>
      </c>
      <c r="F1874" s="98" t="s">
        <v>121</v>
      </c>
      <c r="G1874" s="98" t="s">
        <v>118</v>
      </c>
      <c r="H1874" s="151">
        <v>1</v>
      </c>
      <c r="I1874" s="145">
        <v>50.247273936600344</v>
      </c>
      <c r="J1874" s="145">
        <v>50.24</v>
      </c>
    </row>
    <row r="1875" spans="1:10" ht="13.15" customHeight="1">
      <c r="D1875" s="105" t="s">
        <v>960</v>
      </c>
      <c r="E1875" s="104"/>
      <c r="F1875" s="103" t="s">
        <v>112</v>
      </c>
      <c r="G1875" s="103" t="s">
        <v>113</v>
      </c>
      <c r="H1875" s="150" t="s">
        <v>959</v>
      </c>
      <c r="I1875" s="142" t="s">
        <v>958</v>
      </c>
      <c r="J1875" s="141" t="s">
        <v>8</v>
      </c>
    </row>
    <row r="1876" spans="1:10" ht="13.15" customHeight="1">
      <c r="D1876" s="100">
        <v>88247</v>
      </c>
      <c r="E1876" s="99" t="s">
        <v>1300</v>
      </c>
      <c r="F1876" s="98" t="s">
        <v>121</v>
      </c>
      <c r="G1876" s="98" t="s">
        <v>147</v>
      </c>
      <c r="H1876" s="151">
        <v>7.0300000000000001E-2</v>
      </c>
      <c r="I1876" s="145">
        <v>14.01</v>
      </c>
      <c r="J1876" s="145">
        <v>0.98</v>
      </c>
    </row>
    <row r="1877" spans="1:10" ht="13.15" customHeight="1">
      <c r="D1877" s="100">
        <v>88264</v>
      </c>
      <c r="E1877" s="99" t="s">
        <v>1299</v>
      </c>
      <c r="F1877" s="98" t="s">
        <v>121</v>
      </c>
      <c r="G1877" s="98" t="s">
        <v>147</v>
      </c>
      <c r="H1877" s="151">
        <v>7.0300000000000001E-2</v>
      </c>
      <c r="I1877" s="145">
        <v>17.940000000000001</v>
      </c>
      <c r="J1877" s="145">
        <v>1.26</v>
      </c>
    </row>
    <row r="1878" spans="1:10" ht="13.15" customHeight="1">
      <c r="A1878" s="93">
        <v>216</v>
      </c>
      <c r="B1878" s="93">
        <v>93660</v>
      </c>
      <c r="C1878" s="1">
        <f>J1878</f>
        <v>54.48</v>
      </c>
      <c r="D1878" s="97"/>
      <c r="E1878" s="96"/>
      <c r="F1878" s="96"/>
      <c r="G1878" s="95"/>
      <c r="H1878" s="149" t="s">
        <v>951</v>
      </c>
      <c r="I1878" s="144"/>
      <c r="J1878" s="140">
        <v>54.48</v>
      </c>
    </row>
    <row r="1879" spans="1:10" ht="19.149999999999999" customHeight="1">
      <c r="D1879" s="109" t="s">
        <v>1700</v>
      </c>
      <c r="E1879" s="108"/>
      <c r="F1879" s="108"/>
      <c r="G1879" s="108"/>
      <c r="H1879" s="152"/>
      <c r="I1879" s="146"/>
      <c r="J1879" s="147"/>
    </row>
    <row r="1880" spans="1:10" ht="13.15" customHeight="1">
      <c r="D1880" s="105" t="s">
        <v>965</v>
      </c>
      <c r="E1880" s="104"/>
      <c r="F1880" s="101" t="s">
        <v>112</v>
      </c>
      <c r="G1880" s="119" t="s">
        <v>113</v>
      </c>
      <c r="H1880" s="150" t="s">
        <v>959</v>
      </c>
      <c r="I1880" s="142" t="s">
        <v>958</v>
      </c>
      <c r="J1880" s="141" t="s">
        <v>8</v>
      </c>
    </row>
    <row r="1881" spans="1:10" ht="24.75" customHeight="1">
      <c r="D1881" s="106">
        <v>11950</v>
      </c>
      <c r="E1881" s="99" t="s">
        <v>1302</v>
      </c>
      <c r="F1881" s="98" t="s">
        <v>121</v>
      </c>
      <c r="G1881" s="98" t="s">
        <v>118</v>
      </c>
      <c r="H1881" s="151">
        <v>2</v>
      </c>
      <c r="I1881" s="145">
        <v>0.14000000000000001</v>
      </c>
      <c r="J1881" s="145">
        <v>0.28000000000000003</v>
      </c>
    </row>
    <row r="1882" spans="1:10" ht="13.15" customHeight="1">
      <c r="D1882" s="106">
        <v>39344</v>
      </c>
      <c r="E1882" s="99" t="s">
        <v>1320</v>
      </c>
      <c r="F1882" s="98" t="s">
        <v>121</v>
      </c>
      <c r="G1882" s="98" t="s">
        <v>118</v>
      </c>
      <c r="H1882" s="151">
        <v>1</v>
      </c>
      <c r="I1882" s="145">
        <v>11.512657911194522</v>
      </c>
      <c r="J1882" s="145">
        <v>11.51</v>
      </c>
    </row>
    <row r="1883" spans="1:10" ht="13.15" customHeight="1">
      <c r="D1883" s="105" t="s">
        <v>960</v>
      </c>
      <c r="E1883" s="104"/>
      <c r="F1883" s="103" t="s">
        <v>112</v>
      </c>
      <c r="G1883" s="103" t="s">
        <v>113</v>
      </c>
      <c r="H1883" s="150" t="s">
        <v>959</v>
      </c>
      <c r="I1883" s="142" t="s">
        <v>958</v>
      </c>
      <c r="J1883" s="141" t="s">
        <v>8</v>
      </c>
    </row>
    <row r="1884" spans="1:10" ht="13.15" customHeight="1">
      <c r="D1884" s="100">
        <v>88247</v>
      </c>
      <c r="E1884" s="99" t="s">
        <v>1300</v>
      </c>
      <c r="F1884" s="98" t="s">
        <v>121</v>
      </c>
      <c r="G1884" s="98" t="s">
        <v>147</v>
      </c>
      <c r="H1884" s="151">
        <v>0.4476</v>
      </c>
      <c r="I1884" s="145">
        <v>14.01</v>
      </c>
      <c r="J1884" s="145">
        <v>6.27</v>
      </c>
    </row>
    <row r="1885" spans="1:10" ht="13.15" customHeight="1">
      <c r="D1885" s="100">
        <v>88264</v>
      </c>
      <c r="E1885" s="99" t="s">
        <v>1299</v>
      </c>
      <c r="F1885" s="98" t="s">
        <v>121</v>
      </c>
      <c r="G1885" s="98" t="s">
        <v>147</v>
      </c>
      <c r="H1885" s="151">
        <v>0.4476</v>
      </c>
      <c r="I1885" s="145">
        <v>17.940000000000001</v>
      </c>
      <c r="J1885" s="145">
        <v>8.02</v>
      </c>
    </row>
    <row r="1886" spans="1:10" ht="13.15" customHeight="1">
      <c r="A1886" s="93">
        <v>217</v>
      </c>
      <c r="B1886" s="93">
        <v>95817</v>
      </c>
      <c r="C1886" s="1">
        <f>J1886</f>
        <v>26.08</v>
      </c>
      <c r="D1886" s="97"/>
      <c r="E1886" s="96"/>
      <c r="F1886" s="96"/>
      <c r="G1886" s="95"/>
      <c r="H1886" s="149" t="s">
        <v>951</v>
      </c>
      <c r="I1886" s="144"/>
      <c r="J1886" s="140">
        <v>26.08</v>
      </c>
    </row>
    <row r="1887" spans="1:10" ht="17.649999999999999" customHeight="1">
      <c r="D1887" s="113" t="s">
        <v>1699</v>
      </c>
      <c r="E1887" s="112"/>
      <c r="F1887" s="112"/>
      <c r="G1887" s="112"/>
      <c r="H1887" s="148"/>
      <c r="I1887" s="143"/>
      <c r="J1887" s="144"/>
    </row>
    <row r="1888" spans="1:10" ht="13.15" customHeight="1">
      <c r="D1888" s="105" t="s">
        <v>991</v>
      </c>
      <c r="E1888" s="104"/>
      <c r="F1888" s="103" t="s">
        <v>112</v>
      </c>
      <c r="G1888" s="103" t="s">
        <v>113</v>
      </c>
      <c r="H1888" s="150" t="s">
        <v>959</v>
      </c>
      <c r="I1888" s="142" t="s">
        <v>958</v>
      </c>
      <c r="J1888" s="141" t="s">
        <v>8</v>
      </c>
    </row>
    <row r="1889" spans="1:10" ht="13.15" customHeight="1">
      <c r="D1889" s="114" t="s">
        <v>1698</v>
      </c>
      <c r="E1889" s="99" t="s">
        <v>1697</v>
      </c>
      <c r="F1889" s="98" t="s">
        <v>136</v>
      </c>
      <c r="G1889" s="98" t="s">
        <v>993</v>
      </c>
      <c r="H1889" s="151">
        <v>8.7534615384615433E-2</v>
      </c>
      <c r="I1889" s="145">
        <v>13.99</v>
      </c>
      <c r="J1889" s="145">
        <v>1.22</v>
      </c>
    </row>
    <row r="1890" spans="1:10" ht="13.15" customHeight="1">
      <c r="D1890" s="114" t="s">
        <v>1003</v>
      </c>
      <c r="E1890" s="99" t="s">
        <v>1002</v>
      </c>
      <c r="F1890" s="98" t="s">
        <v>136</v>
      </c>
      <c r="G1890" s="98" t="s">
        <v>993</v>
      </c>
      <c r="H1890" s="151">
        <v>0.11</v>
      </c>
      <c r="I1890" s="145">
        <v>10.55</v>
      </c>
      <c r="J1890" s="145">
        <v>1.1599999999999999</v>
      </c>
    </row>
    <row r="1891" spans="1:10" ht="13.15" customHeight="1">
      <c r="D1891" s="105" t="s">
        <v>965</v>
      </c>
      <c r="E1891" s="104"/>
      <c r="F1891" s="103" t="s">
        <v>112</v>
      </c>
      <c r="G1891" s="103" t="s">
        <v>113</v>
      </c>
      <c r="H1891" s="150" t="s">
        <v>959</v>
      </c>
      <c r="I1891" s="142" t="s">
        <v>958</v>
      </c>
      <c r="J1891" s="141" t="s">
        <v>8</v>
      </c>
    </row>
    <row r="1892" spans="1:10" ht="13.15" customHeight="1">
      <c r="D1892" s="114" t="s">
        <v>1696</v>
      </c>
      <c r="E1892" s="99" t="s">
        <v>1695</v>
      </c>
      <c r="F1892" s="98" t="s">
        <v>136</v>
      </c>
      <c r="G1892" s="98" t="s">
        <v>187</v>
      </c>
      <c r="H1892" s="151">
        <v>0.78</v>
      </c>
      <c r="I1892" s="145">
        <v>0.27</v>
      </c>
      <c r="J1892" s="145">
        <v>0.21</v>
      </c>
    </row>
    <row r="1893" spans="1:10" ht="13.15" customHeight="1">
      <c r="D1893" s="114" t="s">
        <v>1694</v>
      </c>
      <c r="E1893" s="99" t="s">
        <v>1693</v>
      </c>
      <c r="F1893" s="98" t="s">
        <v>136</v>
      </c>
      <c r="G1893" s="98" t="s">
        <v>226</v>
      </c>
      <c r="H1893" s="151">
        <v>1</v>
      </c>
      <c r="I1893" s="145">
        <v>2.63</v>
      </c>
      <c r="J1893" s="145">
        <v>2.63</v>
      </c>
    </row>
    <row r="1894" spans="1:10" ht="13.15" customHeight="1">
      <c r="D1894" s="105" t="s">
        <v>960</v>
      </c>
      <c r="E1894" s="104"/>
      <c r="F1894" s="103" t="s">
        <v>112</v>
      </c>
      <c r="G1894" s="103" t="s">
        <v>113</v>
      </c>
      <c r="H1894" s="150" t="s">
        <v>959</v>
      </c>
      <c r="I1894" s="142" t="s">
        <v>958</v>
      </c>
      <c r="J1894" s="141" t="s">
        <v>8</v>
      </c>
    </row>
    <row r="1895" spans="1:10" ht="13.15" customHeight="1">
      <c r="D1895" s="114" t="s">
        <v>995</v>
      </c>
      <c r="E1895" s="99" t="s">
        <v>994</v>
      </c>
      <c r="F1895" s="98" t="s">
        <v>136</v>
      </c>
      <c r="G1895" s="98" t="s">
        <v>993</v>
      </c>
      <c r="H1895" s="151">
        <v>0.11</v>
      </c>
      <c r="I1895" s="145">
        <v>2.98</v>
      </c>
      <c r="J1895" s="145">
        <v>0.32</v>
      </c>
    </row>
    <row r="1896" spans="1:10" ht="13.15" customHeight="1">
      <c r="D1896" s="114" t="s">
        <v>1692</v>
      </c>
      <c r="E1896" s="99" t="s">
        <v>1691</v>
      </c>
      <c r="F1896" s="98" t="s">
        <v>136</v>
      </c>
      <c r="G1896" s="98" t="s">
        <v>993</v>
      </c>
      <c r="H1896" s="151">
        <v>0.11</v>
      </c>
      <c r="I1896" s="145">
        <v>2.9</v>
      </c>
      <c r="J1896" s="145">
        <v>0.31</v>
      </c>
    </row>
    <row r="1897" spans="1:10" ht="13.15" customHeight="1">
      <c r="A1897" s="93">
        <v>218</v>
      </c>
      <c r="B1897" s="93" t="s">
        <v>428</v>
      </c>
      <c r="C1897" s="1">
        <f>J1897</f>
        <v>5.85</v>
      </c>
      <c r="D1897" s="97"/>
      <c r="E1897" s="96"/>
      <c r="F1897" s="96"/>
      <c r="G1897" s="95"/>
      <c r="H1897" s="149" t="s">
        <v>951</v>
      </c>
      <c r="I1897" s="144"/>
      <c r="J1897" s="140">
        <v>5.85</v>
      </c>
    </row>
    <row r="1898" spans="1:10" ht="17.649999999999999" customHeight="1">
      <c r="D1898" s="113" t="s">
        <v>1690</v>
      </c>
      <c r="E1898" s="112"/>
      <c r="F1898" s="112"/>
      <c r="G1898" s="112"/>
      <c r="H1898" s="148"/>
      <c r="I1898" s="143"/>
      <c r="J1898" s="144"/>
    </row>
    <row r="1899" spans="1:10" ht="13.15" customHeight="1">
      <c r="D1899" s="105" t="s">
        <v>991</v>
      </c>
      <c r="E1899" s="104"/>
      <c r="F1899" s="103" t="s">
        <v>112</v>
      </c>
      <c r="G1899" s="103" t="s">
        <v>113</v>
      </c>
      <c r="H1899" s="150" t="s">
        <v>959</v>
      </c>
      <c r="I1899" s="142" t="s">
        <v>958</v>
      </c>
      <c r="J1899" s="141" t="s">
        <v>8</v>
      </c>
    </row>
    <row r="1900" spans="1:10" ht="13.15" customHeight="1">
      <c r="D1900" s="118">
        <v>88264</v>
      </c>
      <c r="E1900" s="99" t="s">
        <v>1299</v>
      </c>
      <c r="F1900" s="98" t="s">
        <v>121</v>
      </c>
      <c r="G1900" s="98" t="s">
        <v>147</v>
      </c>
      <c r="H1900" s="151">
        <v>1</v>
      </c>
      <c r="I1900" s="145">
        <v>17.940000000000001</v>
      </c>
      <c r="J1900" s="145">
        <v>17.940000000000001</v>
      </c>
    </row>
    <row r="1901" spans="1:10" ht="13.15" customHeight="1">
      <c r="D1901" s="118">
        <v>88247</v>
      </c>
      <c r="E1901" s="99" t="s">
        <v>1300</v>
      </c>
      <c r="F1901" s="98" t="s">
        <v>121</v>
      </c>
      <c r="G1901" s="98" t="s">
        <v>147</v>
      </c>
      <c r="H1901" s="151">
        <v>1</v>
      </c>
      <c r="I1901" s="145">
        <v>14.01</v>
      </c>
      <c r="J1901" s="145">
        <v>14.01</v>
      </c>
    </row>
    <row r="1902" spans="1:10" ht="13.15" customHeight="1">
      <c r="D1902" s="105" t="s">
        <v>965</v>
      </c>
      <c r="E1902" s="104"/>
      <c r="F1902" s="103" t="s">
        <v>112</v>
      </c>
      <c r="G1902" s="103" t="s">
        <v>113</v>
      </c>
      <c r="H1902" s="150" t="s">
        <v>959</v>
      </c>
      <c r="I1902" s="142" t="s">
        <v>958</v>
      </c>
      <c r="J1902" s="141" t="s">
        <v>8</v>
      </c>
    </row>
    <row r="1903" spans="1:10" ht="13.15" customHeight="1">
      <c r="D1903" s="117" t="s">
        <v>1621</v>
      </c>
      <c r="E1903" s="99" t="s">
        <v>1620</v>
      </c>
      <c r="F1903" s="98" t="s">
        <v>140</v>
      </c>
      <c r="G1903" s="98" t="s">
        <v>125</v>
      </c>
      <c r="H1903" s="151">
        <v>0.3</v>
      </c>
      <c r="I1903" s="145">
        <v>4.53</v>
      </c>
      <c r="J1903" s="145">
        <v>1.35</v>
      </c>
    </row>
    <row r="1904" spans="1:10" ht="13.15" customHeight="1">
      <c r="D1904" s="117" t="s">
        <v>1619</v>
      </c>
      <c r="E1904" s="99" t="s">
        <v>1618</v>
      </c>
      <c r="F1904" s="98" t="s">
        <v>140</v>
      </c>
      <c r="G1904" s="98" t="s">
        <v>118</v>
      </c>
      <c r="H1904" s="151">
        <v>1</v>
      </c>
      <c r="I1904" s="145">
        <v>165.48875056739504</v>
      </c>
      <c r="J1904" s="145">
        <v>165.48</v>
      </c>
    </row>
    <row r="1905" spans="1:10" ht="13.15" customHeight="1">
      <c r="A1905" s="93">
        <v>219</v>
      </c>
      <c r="B1905" s="93">
        <v>60615</v>
      </c>
      <c r="C1905" s="1">
        <f>J1905</f>
        <v>198.78</v>
      </c>
      <c r="D1905" s="97"/>
      <c r="E1905" s="96"/>
      <c r="F1905" s="96"/>
      <c r="G1905" s="95"/>
      <c r="H1905" s="149" t="s">
        <v>951</v>
      </c>
      <c r="I1905" s="144"/>
      <c r="J1905" s="140">
        <v>198.78</v>
      </c>
    </row>
    <row r="1906" spans="1:10" ht="19.149999999999999" customHeight="1">
      <c r="D1906" s="109" t="s">
        <v>1689</v>
      </c>
      <c r="E1906" s="108"/>
      <c r="F1906" s="108"/>
      <c r="G1906" s="108"/>
      <c r="H1906" s="152"/>
      <c r="I1906" s="146"/>
      <c r="J1906" s="147"/>
    </row>
    <row r="1907" spans="1:10" ht="13.15" customHeight="1">
      <c r="D1907" s="105" t="s">
        <v>965</v>
      </c>
      <c r="E1907" s="104"/>
      <c r="F1907" s="103" t="s">
        <v>112</v>
      </c>
      <c r="G1907" s="103" t="s">
        <v>113</v>
      </c>
      <c r="H1907" s="150" t="s">
        <v>959</v>
      </c>
      <c r="I1907" s="142" t="s">
        <v>958</v>
      </c>
      <c r="J1907" s="141" t="s">
        <v>8</v>
      </c>
    </row>
    <row r="1908" spans="1:10" ht="24.75" customHeight="1">
      <c r="D1908" s="106">
        <v>982</v>
      </c>
      <c r="E1908" s="99" t="s">
        <v>1688</v>
      </c>
      <c r="F1908" s="98" t="s">
        <v>121</v>
      </c>
      <c r="G1908" s="98" t="s">
        <v>125</v>
      </c>
      <c r="H1908" s="151">
        <v>1.19</v>
      </c>
      <c r="I1908" s="145">
        <v>5.55</v>
      </c>
      <c r="J1908" s="145">
        <v>6.6</v>
      </c>
    </row>
    <row r="1909" spans="1:10" ht="19.149999999999999" customHeight="1">
      <c r="D1909" s="106">
        <v>21127</v>
      </c>
      <c r="E1909" s="107" t="s">
        <v>1352</v>
      </c>
      <c r="F1909" s="98" t="s">
        <v>121</v>
      </c>
      <c r="G1909" s="98" t="s">
        <v>118</v>
      </c>
      <c r="H1909" s="151">
        <v>8.9999999999999993E-3</v>
      </c>
      <c r="I1909" s="145">
        <v>4.45</v>
      </c>
      <c r="J1909" s="145">
        <v>0.04</v>
      </c>
    </row>
    <row r="1910" spans="1:10" ht="13.15" customHeight="1">
      <c r="D1910" s="105" t="s">
        <v>960</v>
      </c>
      <c r="E1910" s="104"/>
      <c r="F1910" s="103" t="s">
        <v>112</v>
      </c>
      <c r="G1910" s="103" t="s">
        <v>113</v>
      </c>
      <c r="H1910" s="150" t="s">
        <v>959</v>
      </c>
      <c r="I1910" s="142" t="s">
        <v>958</v>
      </c>
      <c r="J1910" s="141" t="s">
        <v>8</v>
      </c>
    </row>
    <row r="1911" spans="1:10" ht="13.15" customHeight="1">
      <c r="D1911" s="100">
        <v>88247</v>
      </c>
      <c r="E1911" s="99" t="s">
        <v>1300</v>
      </c>
      <c r="F1911" s="98" t="s">
        <v>121</v>
      </c>
      <c r="G1911" s="98" t="s">
        <v>147</v>
      </c>
      <c r="H1911" s="151">
        <v>2.2436363636363706E-2</v>
      </c>
      <c r="I1911" s="145">
        <v>14.01</v>
      </c>
      <c r="J1911" s="145">
        <v>0.31</v>
      </c>
    </row>
    <row r="1912" spans="1:10" ht="13.15" customHeight="1">
      <c r="D1912" s="100">
        <v>88264</v>
      </c>
      <c r="E1912" s="99" t="s">
        <v>1299</v>
      </c>
      <c r="F1912" s="98" t="s">
        <v>121</v>
      </c>
      <c r="G1912" s="98" t="s">
        <v>147</v>
      </c>
      <c r="H1912" s="151">
        <v>5.1999999999999998E-2</v>
      </c>
      <c r="I1912" s="145">
        <v>17.940000000000001</v>
      </c>
      <c r="J1912" s="145">
        <v>0.93</v>
      </c>
    </row>
    <row r="1913" spans="1:10" ht="13.15" customHeight="1">
      <c r="A1913" s="93">
        <v>220</v>
      </c>
      <c r="B1913" s="93">
        <v>91930</v>
      </c>
      <c r="C1913" s="1">
        <f>J1913</f>
        <v>7.879999999999999</v>
      </c>
      <c r="D1913" s="97"/>
      <c r="E1913" s="96"/>
      <c r="F1913" s="96"/>
      <c r="G1913" s="95"/>
      <c r="H1913" s="149" t="s">
        <v>951</v>
      </c>
      <c r="I1913" s="144"/>
      <c r="J1913" s="140">
        <v>7.879999999999999</v>
      </c>
    </row>
    <row r="1914" spans="1:10" ht="19.149999999999999" customHeight="1">
      <c r="D1914" s="109" t="s">
        <v>1687</v>
      </c>
      <c r="E1914" s="108"/>
      <c r="F1914" s="108"/>
      <c r="G1914" s="108"/>
      <c r="H1914" s="152"/>
      <c r="I1914" s="146"/>
      <c r="J1914" s="147"/>
    </row>
    <row r="1915" spans="1:10" ht="13.15" customHeight="1">
      <c r="D1915" s="105" t="s">
        <v>965</v>
      </c>
      <c r="E1915" s="104"/>
      <c r="F1915" s="103" t="s">
        <v>112</v>
      </c>
      <c r="G1915" s="103" t="s">
        <v>113</v>
      </c>
      <c r="H1915" s="150" t="s">
        <v>959</v>
      </c>
      <c r="I1915" s="142" t="s">
        <v>958</v>
      </c>
      <c r="J1915" s="141" t="s">
        <v>8</v>
      </c>
    </row>
    <row r="1916" spans="1:10" ht="24.75" customHeight="1">
      <c r="D1916" s="106">
        <v>980</v>
      </c>
      <c r="E1916" s="99" t="s">
        <v>1686</v>
      </c>
      <c r="F1916" s="98" t="s">
        <v>121</v>
      </c>
      <c r="G1916" s="98" t="s">
        <v>125</v>
      </c>
      <c r="H1916" s="151">
        <v>1.19</v>
      </c>
      <c r="I1916" s="145">
        <v>9.49</v>
      </c>
      <c r="J1916" s="145">
        <v>11.29</v>
      </c>
    </row>
    <row r="1917" spans="1:10" ht="19.149999999999999" customHeight="1">
      <c r="D1917" s="106">
        <v>21127</v>
      </c>
      <c r="E1917" s="107" t="s">
        <v>1352</v>
      </c>
      <c r="F1917" s="98" t="s">
        <v>121</v>
      </c>
      <c r="G1917" s="98" t="s">
        <v>118</v>
      </c>
      <c r="H1917" s="151">
        <v>8.9999999999999993E-3</v>
      </c>
      <c r="I1917" s="145">
        <v>4.45</v>
      </c>
      <c r="J1917" s="145">
        <v>0.04</v>
      </c>
    </row>
    <row r="1918" spans="1:10" ht="13.15" customHeight="1">
      <c r="D1918" s="105" t="s">
        <v>960</v>
      </c>
      <c r="E1918" s="104"/>
      <c r="F1918" s="103" t="s">
        <v>112</v>
      </c>
      <c r="G1918" s="103" t="s">
        <v>113</v>
      </c>
      <c r="H1918" s="150" t="s">
        <v>959</v>
      </c>
      <c r="I1918" s="142" t="s">
        <v>958</v>
      </c>
      <c r="J1918" s="141" t="s">
        <v>8</v>
      </c>
    </row>
    <row r="1919" spans="1:10" ht="13.15" customHeight="1">
      <c r="D1919" s="100">
        <v>88247</v>
      </c>
      <c r="E1919" s="99" t="s">
        <v>1300</v>
      </c>
      <c r="F1919" s="98" t="s">
        <v>121</v>
      </c>
      <c r="G1919" s="98" t="s">
        <v>147</v>
      </c>
      <c r="H1919" s="151">
        <v>7.6999999999999999E-2</v>
      </c>
      <c r="I1919" s="145">
        <v>14.01</v>
      </c>
      <c r="J1919" s="145">
        <v>1.07</v>
      </c>
    </row>
    <row r="1920" spans="1:10" ht="13.15" customHeight="1">
      <c r="D1920" s="100">
        <v>88264</v>
      </c>
      <c r="E1920" s="99" t="s">
        <v>1299</v>
      </c>
      <c r="F1920" s="98" t="s">
        <v>121</v>
      </c>
      <c r="G1920" s="98" t="s">
        <v>147</v>
      </c>
      <c r="H1920" s="151">
        <v>3.8849615912208771E-2</v>
      </c>
      <c r="I1920" s="145">
        <v>17.940000000000001</v>
      </c>
      <c r="J1920" s="145">
        <v>0.69</v>
      </c>
    </row>
    <row r="1921" spans="1:10" ht="13.15" customHeight="1">
      <c r="A1921" s="93">
        <v>221</v>
      </c>
      <c r="B1921" s="93">
        <v>91932</v>
      </c>
      <c r="C1921" s="1">
        <f>J1921</f>
        <v>13.089999999999998</v>
      </c>
      <c r="D1921" s="97"/>
      <c r="E1921" s="96"/>
      <c r="F1921" s="96"/>
      <c r="G1921" s="95"/>
      <c r="H1921" s="149" t="s">
        <v>951</v>
      </c>
      <c r="I1921" s="144"/>
      <c r="J1921" s="140">
        <v>13.089999999999998</v>
      </c>
    </row>
    <row r="1922" spans="1:10" ht="19.149999999999999" customHeight="1">
      <c r="D1922" s="109" t="s">
        <v>1685</v>
      </c>
      <c r="E1922" s="108"/>
      <c r="F1922" s="108"/>
      <c r="G1922" s="108"/>
      <c r="H1922" s="152"/>
      <c r="I1922" s="146"/>
      <c r="J1922" s="147"/>
    </row>
    <row r="1923" spans="1:10" ht="13.15" customHeight="1">
      <c r="D1923" s="105" t="s">
        <v>965</v>
      </c>
      <c r="E1923" s="104"/>
      <c r="F1923" s="103" t="s">
        <v>112</v>
      </c>
      <c r="G1923" s="103" t="s">
        <v>113</v>
      </c>
      <c r="H1923" s="150" t="s">
        <v>959</v>
      </c>
      <c r="I1923" s="142" t="s">
        <v>958</v>
      </c>
      <c r="J1923" s="141" t="s">
        <v>8</v>
      </c>
    </row>
    <row r="1924" spans="1:10" ht="24.75" customHeight="1">
      <c r="D1924" s="106">
        <v>979</v>
      </c>
      <c r="E1924" s="99" t="s">
        <v>1684</v>
      </c>
      <c r="F1924" s="98" t="s">
        <v>121</v>
      </c>
      <c r="G1924" s="98" t="s">
        <v>125</v>
      </c>
      <c r="H1924" s="151">
        <v>1.19</v>
      </c>
      <c r="I1924" s="145">
        <v>14.62</v>
      </c>
      <c r="J1924" s="145">
        <v>17.39</v>
      </c>
    </row>
    <row r="1925" spans="1:10" ht="19.149999999999999" customHeight="1">
      <c r="D1925" s="106">
        <v>21127</v>
      </c>
      <c r="E1925" s="107" t="s">
        <v>1352</v>
      </c>
      <c r="F1925" s="98" t="s">
        <v>121</v>
      </c>
      <c r="G1925" s="98" t="s">
        <v>118</v>
      </c>
      <c r="H1925" s="151">
        <v>8.9999999999999993E-3</v>
      </c>
      <c r="I1925" s="145">
        <v>4.45</v>
      </c>
      <c r="J1925" s="145">
        <v>0.04</v>
      </c>
    </row>
    <row r="1926" spans="1:10" ht="13.15" customHeight="1">
      <c r="D1926" s="105" t="s">
        <v>960</v>
      </c>
      <c r="E1926" s="104"/>
      <c r="F1926" s="103" t="s">
        <v>112</v>
      </c>
      <c r="G1926" s="103" t="s">
        <v>113</v>
      </c>
      <c r="H1926" s="150" t="s">
        <v>959</v>
      </c>
      <c r="I1926" s="142" t="s">
        <v>958</v>
      </c>
      <c r="J1926" s="141" t="s">
        <v>8</v>
      </c>
    </row>
    <row r="1927" spans="1:10" ht="13.15" customHeight="1">
      <c r="D1927" s="100">
        <v>88247</v>
      </c>
      <c r="E1927" s="99" t="s">
        <v>1300</v>
      </c>
      <c r="F1927" s="98" t="s">
        <v>121</v>
      </c>
      <c r="G1927" s="98" t="s">
        <v>147</v>
      </c>
      <c r="H1927" s="151">
        <v>0.115</v>
      </c>
      <c r="I1927" s="145">
        <v>14.01</v>
      </c>
      <c r="J1927" s="145">
        <v>1.61</v>
      </c>
    </row>
    <row r="1928" spans="1:10" ht="13.15" customHeight="1">
      <c r="D1928" s="100">
        <v>88264</v>
      </c>
      <c r="E1928" s="99" t="s">
        <v>1299</v>
      </c>
      <c r="F1928" s="98" t="s">
        <v>121</v>
      </c>
      <c r="G1928" s="98" t="s">
        <v>147</v>
      </c>
      <c r="H1928" s="151">
        <v>9.1945238095238274E-2</v>
      </c>
      <c r="I1928" s="145">
        <v>17.940000000000001</v>
      </c>
      <c r="J1928" s="145">
        <v>1.64</v>
      </c>
    </row>
    <row r="1929" spans="1:10" ht="13.15" customHeight="1">
      <c r="A1929" s="93">
        <v>222</v>
      </c>
      <c r="B1929" s="93">
        <v>91934</v>
      </c>
      <c r="C1929" s="1">
        <f>J1929</f>
        <v>20.68</v>
      </c>
      <c r="D1929" s="97"/>
      <c r="E1929" s="96"/>
      <c r="F1929" s="96"/>
      <c r="G1929" s="95"/>
      <c r="H1929" s="149" t="s">
        <v>951</v>
      </c>
      <c r="I1929" s="144"/>
      <c r="J1929" s="140">
        <v>20.68</v>
      </c>
    </row>
    <row r="1930" spans="1:10" ht="17.649999999999999" customHeight="1">
      <c r="D1930" s="113" t="s">
        <v>1683</v>
      </c>
      <c r="E1930" s="112"/>
      <c r="F1930" s="112"/>
      <c r="G1930" s="112"/>
      <c r="H1930" s="148"/>
      <c r="I1930" s="143"/>
      <c r="J1930" s="144"/>
    </row>
    <row r="1931" spans="1:10" ht="13.15" customHeight="1">
      <c r="D1931" s="105" t="s">
        <v>965</v>
      </c>
      <c r="E1931" s="104"/>
      <c r="F1931" s="103" t="s">
        <v>112</v>
      </c>
      <c r="G1931" s="103" t="s">
        <v>113</v>
      </c>
      <c r="H1931" s="150" t="s">
        <v>959</v>
      </c>
      <c r="I1931" s="142" t="s">
        <v>958</v>
      </c>
      <c r="J1931" s="141" t="s">
        <v>8</v>
      </c>
    </row>
    <row r="1932" spans="1:10" ht="24.75" customHeight="1">
      <c r="D1932" s="106">
        <v>1573</v>
      </c>
      <c r="E1932" s="99" t="s">
        <v>1653</v>
      </c>
      <c r="F1932" s="98" t="s">
        <v>121</v>
      </c>
      <c r="G1932" s="98" t="s">
        <v>118</v>
      </c>
      <c r="H1932" s="151">
        <v>1</v>
      </c>
      <c r="I1932" s="145">
        <v>1.56</v>
      </c>
      <c r="J1932" s="145">
        <v>1.56</v>
      </c>
    </row>
    <row r="1933" spans="1:10" ht="13.15" customHeight="1">
      <c r="D1933" s="106">
        <v>34653</v>
      </c>
      <c r="E1933" s="99" t="s">
        <v>1679</v>
      </c>
      <c r="F1933" s="98" t="s">
        <v>121</v>
      </c>
      <c r="G1933" s="98" t="s">
        <v>118</v>
      </c>
      <c r="H1933" s="151">
        <v>1</v>
      </c>
      <c r="I1933" s="145">
        <v>9.26</v>
      </c>
      <c r="J1933" s="145">
        <v>9.26</v>
      </c>
    </row>
    <row r="1934" spans="1:10" ht="13.15" customHeight="1">
      <c r="D1934" s="105" t="s">
        <v>960</v>
      </c>
      <c r="E1934" s="104"/>
      <c r="F1934" s="103" t="s">
        <v>112</v>
      </c>
      <c r="G1934" s="103" t="s">
        <v>113</v>
      </c>
      <c r="H1934" s="150" t="s">
        <v>959</v>
      </c>
      <c r="I1934" s="142" t="s">
        <v>958</v>
      </c>
      <c r="J1934" s="141" t="s">
        <v>8</v>
      </c>
    </row>
    <row r="1935" spans="1:10" ht="13.15" customHeight="1">
      <c r="D1935" s="100">
        <v>88247</v>
      </c>
      <c r="E1935" s="99" t="s">
        <v>1300</v>
      </c>
      <c r="F1935" s="98" t="s">
        <v>121</v>
      </c>
      <c r="G1935" s="98" t="s">
        <v>147</v>
      </c>
      <c r="H1935" s="151">
        <v>4.1700290322580158E-2</v>
      </c>
      <c r="I1935" s="145">
        <v>14.01</v>
      </c>
      <c r="J1935" s="145">
        <v>0.57999999999999996</v>
      </c>
    </row>
    <row r="1936" spans="1:10" ht="13.15" customHeight="1">
      <c r="D1936" s="100">
        <v>88264</v>
      </c>
      <c r="E1936" s="99" t="s">
        <v>1299</v>
      </c>
      <c r="F1936" s="98" t="s">
        <v>121</v>
      </c>
      <c r="G1936" s="98" t="s">
        <v>147</v>
      </c>
      <c r="H1936" s="151">
        <v>9.11E-2</v>
      </c>
      <c r="I1936" s="145">
        <v>17.940000000000001</v>
      </c>
      <c r="J1936" s="145">
        <v>1.63</v>
      </c>
    </row>
    <row r="1937" spans="1:10" ht="13.15" customHeight="1">
      <c r="A1937" s="93">
        <v>223</v>
      </c>
      <c r="B1937" s="93">
        <v>93657</v>
      </c>
      <c r="C1937" s="1">
        <f>J1937</f>
        <v>13.030000000000001</v>
      </c>
      <c r="D1937" s="97"/>
      <c r="E1937" s="96"/>
      <c r="F1937" s="96"/>
      <c r="G1937" s="95"/>
      <c r="H1937" s="149" t="s">
        <v>951</v>
      </c>
      <c r="I1937" s="144"/>
      <c r="J1937" s="140">
        <v>13.030000000000001</v>
      </c>
    </row>
    <row r="1938" spans="1:10" ht="17.649999999999999" customHeight="1">
      <c r="D1938" s="113" t="s">
        <v>1682</v>
      </c>
      <c r="E1938" s="112"/>
      <c r="F1938" s="112"/>
      <c r="G1938" s="112"/>
      <c r="H1938" s="148"/>
      <c r="I1938" s="143"/>
      <c r="J1938" s="144"/>
    </row>
    <row r="1939" spans="1:10" ht="13.15" customHeight="1">
      <c r="D1939" s="105" t="s">
        <v>965</v>
      </c>
      <c r="E1939" s="104"/>
      <c r="F1939" s="103" t="s">
        <v>112</v>
      </c>
      <c r="G1939" s="103" t="s">
        <v>113</v>
      </c>
      <c r="H1939" s="150" t="s">
        <v>959</v>
      </c>
      <c r="I1939" s="142" t="s">
        <v>958</v>
      </c>
      <c r="J1939" s="141" t="s">
        <v>8</v>
      </c>
    </row>
    <row r="1940" spans="1:10" ht="24.75" customHeight="1">
      <c r="D1940" s="106">
        <v>1571</v>
      </c>
      <c r="E1940" s="99" t="s">
        <v>1680</v>
      </c>
      <c r="F1940" s="98" t="s">
        <v>121</v>
      </c>
      <c r="G1940" s="98" t="s">
        <v>118</v>
      </c>
      <c r="H1940" s="151">
        <v>1</v>
      </c>
      <c r="I1940" s="145">
        <v>1.3</v>
      </c>
      <c r="J1940" s="145">
        <v>1.3</v>
      </c>
    </row>
    <row r="1941" spans="1:10" ht="13.15" customHeight="1">
      <c r="D1941" s="106">
        <v>34653</v>
      </c>
      <c r="E1941" s="99" t="s">
        <v>1679</v>
      </c>
      <c r="F1941" s="98" t="s">
        <v>121</v>
      </c>
      <c r="G1941" s="98" t="s">
        <v>118</v>
      </c>
      <c r="H1941" s="151">
        <v>1</v>
      </c>
      <c r="I1941" s="145">
        <v>9.26</v>
      </c>
      <c r="J1941" s="145">
        <v>9.26</v>
      </c>
    </row>
    <row r="1942" spans="1:10" ht="13.15" customHeight="1">
      <c r="D1942" s="105" t="s">
        <v>960</v>
      </c>
      <c r="E1942" s="104"/>
      <c r="F1942" s="103" t="s">
        <v>112</v>
      </c>
      <c r="G1942" s="103" t="s">
        <v>113</v>
      </c>
      <c r="H1942" s="150" t="s">
        <v>959</v>
      </c>
      <c r="I1942" s="142" t="s">
        <v>958</v>
      </c>
      <c r="J1942" s="141" t="s">
        <v>8</v>
      </c>
    </row>
    <row r="1943" spans="1:10" ht="13.15" customHeight="1">
      <c r="D1943" s="100">
        <v>88247</v>
      </c>
      <c r="E1943" s="99" t="s">
        <v>1300</v>
      </c>
      <c r="F1943" s="98" t="s">
        <v>121</v>
      </c>
      <c r="G1943" s="98" t="s">
        <v>147</v>
      </c>
      <c r="H1943" s="151">
        <v>6.6299999999999998E-2</v>
      </c>
      <c r="I1943" s="145">
        <v>14.01</v>
      </c>
      <c r="J1943" s="145">
        <v>0.92</v>
      </c>
    </row>
    <row r="1944" spans="1:10" ht="13.15" customHeight="1">
      <c r="D1944" s="100">
        <v>88264</v>
      </c>
      <c r="E1944" s="99" t="s">
        <v>1299</v>
      </c>
      <c r="F1944" s="98" t="s">
        <v>121</v>
      </c>
      <c r="G1944" s="98" t="s">
        <v>147</v>
      </c>
      <c r="H1944" s="151">
        <v>3.0736844720496835E-2</v>
      </c>
      <c r="I1944" s="145">
        <v>17.940000000000001</v>
      </c>
      <c r="J1944" s="145">
        <v>0.55000000000000004</v>
      </c>
    </row>
    <row r="1945" spans="1:10" ht="13.15" customHeight="1">
      <c r="A1945" s="93">
        <v>224</v>
      </c>
      <c r="B1945" s="93">
        <v>93656</v>
      </c>
      <c r="C1945" s="1">
        <f>J1945</f>
        <v>12.030000000000001</v>
      </c>
      <c r="D1945" s="97"/>
      <c r="E1945" s="96"/>
      <c r="F1945" s="96"/>
      <c r="G1945" s="95"/>
      <c r="H1945" s="149" t="s">
        <v>951</v>
      </c>
      <c r="I1945" s="144"/>
      <c r="J1945" s="140">
        <v>12.030000000000001</v>
      </c>
    </row>
    <row r="1946" spans="1:10" ht="17.649999999999999" customHeight="1">
      <c r="D1946" s="113" t="s">
        <v>1681</v>
      </c>
      <c r="E1946" s="112"/>
      <c r="F1946" s="112"/>
      <c r="G1946" s="112"/>
      <c r="H1946" s="148"/>
      <c r="I1946" s="143"/>
      <c r="J1946" s="144"/>
    </row>
    <row r="1947" spans="1:10" ht="13.15" customHeight="1">
      <c r="D1947" s="105" t="s">
        <v>965</v>
      </c>
      <c r="E1947" s="104"/>
      <c r="F1947" s="103" t="s">
        <v>112</v>
      </c>
      <c r="G1947" s="103" t="s">
        <v>113</v>
      </c>
      <c r="H1947" s="150" t="s">
        <v>959</v>
      </c>
      <c r="I1947" s="142" t="s">
        <v>958</v>
      </c>
      <c r="J1947" s="141" t="s">
        <v>8</v>
      </c>
    </row>
    <row r="1948" spans="1:10" ht="24.75" customHeight="1">
      <c r="D1948" s="106">
        <v>1571</v>
      </c>
      <c r="E1948" s="99" t="s">
        <v>1680</v>
      </c>
      <c r="F1948" s="98" t="s">
        <v>121</v>
      </c>
      <c r="G1948" s="98" t="s">
        <v>118</v>
      </c>
      <c r="H1948" s="151">
        <v>1</v>
      </c>
      <c r="I1948" s="145">
        <v>1.3</v>
      </c>
      <c r="J1948" s="145">
        <v>1.3</v>
      </c>
    </row>
    <row r="1949" spans="1:10" ht="13.15" customHeight="1">
      <c r="D1949" s="106">
        <v>34653</v>
      </c>
      <c r="E1949" s="99" t="s">
        <v>1679</v>
      </c>
      <c r="F1949" s="98" t="s">
        <v>121</v>
      </c>
      <c r="G1949" s="98" t="s">
        <v>118</v>
      </c>
      <c r="H1949" s="151">
        <v>1</v>
      </c>
      <c r="I1949" s="145">
        <v>9.26</v>
      </c>
      <c r="J1949" s="145">
        <v>9.26</v>
      </c>
    </row>
    <row r="1950" spans="1:10" ht="13.15" customHeight="1">
      <c r="D1950" s="105" t="s">
        <v>960</v>
      </c>
      <c r="E1950" s="104"/>
      <c r="F1950" s="103" t="s">
        <v>112</v>
      </c>
      <c r="G1950" s="103" t="s">
        <v>113</v>
      </c>
      <c r="H1950" s="150" t="s">
        <v>959</v>
      </c>
      <c r="I1950" s="142" t="s">
        <v>958</v>
      </c>
      <c r="J1950" s="141" t="s">
        <v>8</v>
      </c>
    </row>
    <row r="1951" spans="1:10" ht="13.15" customHeight="1">
      <c r="D1951" s="100">
        <v>88247</v>
      </c>
      <c r="E1951" s="99" t="s">
        <v>1300</v>
      </c>
      <c r="F1951" s="98" t="s">
        <v>121</v>
      </c>
      <c r="G1951" s="98" t="s">
        <v>147</v>
      </c>
      <c r="H1951" s="151">
        <v>6.6299999999999998E-2</v>
      </c>
      <c r="I1951" s="145">
        <v>14.01</v>
      </c>
      <c r="J1951" s="145">
        <v>0.92</v>
      </c>
    </row>
    <row r="1952" spans="1:10" ht="13.15" customHeight="1">
      <c r="D1952" s="100">
        <v>88264</v>
      </c>
      <c r="E1952" s="99" t="s">
        <v>1299</v>
      </c>
      <c r="F1952" s="98" t="s">
        <v>121</v>
      </c>
      <c r="G1952" s="98" t="s">
        <v>147</v>
      </c>
      <c r="H1952" s="151">
        <v>3.0736844720496835E-2</v>
      </c>
      <c r="I1952" s="145">
        <v>17.940000000000001</v>
      </c>
      <c r="J1952" s="145">
        <v>0.55000000000000004</v>
      </c>
    </row>
    <row r="1953" spans="1:10" ht="13.15" customHeight="1">
      <c r="A1953" s="93">
        <v>225</v>
      </c>
      <c r="B1953" s="93">
        <v>93655</v>
      </c>
      <c r="C1953" s="1">
        <f>J1953</f>
        <v>12.030000000000001</v>
      </c>
      <c r="D1953" s="97"/>
      <c r="E1953" s="96"/>
      <c r="F1953" s="96"/>
      <c r="G1953" s="95"/>
      <c r="H1953" s="149" t="s">
        <v>951</v>
      </c>
      <c r="I1953" s="144"/>
      <c r="J1953" s="140">
        <v>12.030000000000001</v>
      </c>
    </row>
    <row r="1954" spans="1:10" ht="17.649999999999999" customHeight="1">
      <c r="D1954" s="113" t="s">
        <v>1678</v>
      </c>
      <c r="E1954" s="112"/>
      <c r="F1954" s="112"/>
      <c r="G1954" s="112"/>
      <c r="H1954" s="148"/>
      <c r="I1954" s="143"/>
      <c r="J1954" s="144"/>
    </row>
    <row r="1955" spans="1:10" ht="13.15" customHeight="1">
      <c r="D1955" s="105" t="s">
        <v>965</v>
      </c>
      <c r="E1955" s="104"/>
      <c r="F1955" s="103" t="s">
        <v>112</v>
      </c>
      <c r="G1955" s="103" t="s">
        <v>113</v>
      </c>
      <c r="H1955" s="150" t="s">
        <v>959</v>
      </c>
      <c r="I1955" s="142" t="s">
        <v>958</v>
      </c>
      <c r="J1955" s="141" t="s">
        <v>8</v>
      </c>
    </row>
    <row r="1956" spans="1:10" ht="24.75" customHeight="1">
      <c r="D1956" s="106">
        <v>1575</v>
      </c>
      <c r="E1956" s="99" t="s">
        <v>1677</v>
      </c>
      <c r="F1956" s="98" t="s">
        <v>121</v>
      </c>
      <c r="G1956" s="98" t="s">
        <v>118</v>
      </c>
      <c r="H1956" s="151">
        <v>3</v>
      </c>
      <c r="I1956" s="145">
        <v>2</v>
      </c>
      <c r="J1956" s="145">
        <v>6</v>
      </c>
    </row>
    <row r="1957" spans="1:10" ht="13.15" customHeight="1">
      <c r="D1957" s="106">
        <v>34709</v>
      </c>
      <c r="E1957" s="99" t="s">
        <v>1652</v>
      </c>
      <c r="F1957" s="98" t="s">
        <v>121</v>
      </c>
      <c r="G1957" s="98" t="s">
        <v>118</v>
      </c>
      <c r="H1957" s="151">
        <v>1</v>
      </c>
      <c r="I1957" s="145">
        <v>64.557327272727264</v>
      </c>
      <c r="J1957" s="145">
        <v>64.55</v>
      </c>
    </row>
    <row r="1958" spans="1:10" ht="13.15" customHeight="1">
      <c r="D1958" s="105" t="s">
        <v>960</v>
      </c>
      <c r="E1958" s="104"/>
      <c r="F1958" s="103" t="s">
        <v>112</v>
      </c>
      <c r="G1958" s="103" t="s">
        <v>113</v>
      </c>
      <c r="H1958" s="150" t="s">
        <v>959</v>
      </c>
      <c r="I1958" s="142" t="s">
        <v>958</v>
      </c>
      <c r="J1958" s="141" t="s">
        <v>8</v>
      </c>
    </row>
    <row r="1959" spans="1:10" ht="13.15" customHeight="1">
      <c r="D1959" s="100">
        <v>88247</v>
      </c>
      <c r="E1959" s="99" t="s">
        <v>1300</v>
      </c>
      <c r="F1959" s="98" t="s">
        <v>121</v>
      </c>
      <c r="G1959" s="98" t="s">
        <v>147</v>
      </c>
      <c r="H1959" s="151">
        <v>0.56769999999999998</v>
      </c>
      <c r="I1959" s="145">
        <v>14.01</v>
      </c>
      <c r="J1959" s="145">
        <v>7.95</v>
      </c>
    </row>
    <row r="1960" spans="1:10" ht="13.15" customHeight="1">
      <c r="D1960" s="100">
        <v>88264</v>
      </c>
      <c r="E1960" s="99" t="s">
        <v>1299</v>
      </c>
      <c r="F1960" s="98" t="s">
        <v>121</v>
      </c>
      <c r="G1960" s="98" t="s">
        <v>147</v>
      </c>
      <c r="H1960" s="151">
        <v>0.34830064705882358</v>
      </c>
      <c r="I1960" s="145">
        <v>17.940000000000001</v>
      </c>
      <c r="J1960" s="145">
        <v>6.24</v>
      </c>
    </row>
    <row r="1961" spans="1:10" ht="13.15" customHeight="1">
      <c r="A1961" s="93">
        <v>226</v>
      </c>
      <c r="B1961" s="93">
        <v>93673</v>
      </c>
      <c r="C1961" s="1">
        <f>J1961</f>
        <v>84.74</v>
      </c>
      <c r="D1961" s="97"/>
      <c r="E1961" s="96"/>
      <c r="F1961" s="96"/>
      <c r="G1961" s="95"/>
      <c r="H1961" s="149" t="s">
        <v>951</v>
      </c>
      <c r="I1961" s="144"/>
      <c r="J1961" s="140">
        <v>84.74</v>
      </c>
    </row>
    <row r="1962" spans="1:10" ht="19.149999999999999" customHeight="1">
      <c r="D1962" s="109" t="s">
        <v>1676</v>
      </c>
      <c r="E1962" s="108"/>
      <c r="F1962" s="108"/>
      <c r="G1962" s="108"/>
      <c r="H1962" s="152"/>
      <c r="I1962" s="146"/>
      <c r="J1962" s="147"/>
    </row>
    <row r="1963" spans="1:10" ht="13.15" customHeight="1">
      <c r="A1963" s="93">
        <v>227</v>
      </c>
      <c r="B1963" s="93">
        <v>2505</v>
      </c>
      <c r="C1963" s="1">
        <f>J1963</f>
        <v>53.88</v>
      </c>
      <c r="D1963" s="113"/>
      <c r="E1963" s="94"/>
      <c r="H1963" s="149" t="s">
        <v>951</v>
      </c>
      <c r="J1963" s="140">
        <v>53.88</v>
      </c>
    </row>
    <row r="1964" spans="1:10" ht="17.649999999999999" customHeight="1">
      <c r="D1964" s="113" t="s">
        <v>1675</v>
      </c>
      <c r="E1964" s="112"/>
      <c r="F1964" s="112"/>
      <c r="G1964" s="112"/>
      <c r="H1964" s="148"/>
      <c r="I1964" s="143"/>
      <c r="J1964" s="144"/>
    </row>
    <row r="1965" spans="1:10" ht="13.15" customHeight="1">
      <c r="D1965" s="105" t="s">
        <v>991</v>
      </c>
      <c r="E1965" s="104"/>
      <c r="F1965" s="103" t="s">
        <v>112</v>
      </c>
      <c r="G1965" s="103" t="s">
        <v>113</v>
      </c>
      <c r="H1965" s="150" t="s">
        <v>959</v>
      </c>
      <c r="I1965" s="142" t="s">
        <v>958</v>
      </c>
      <c r="J1965" s="141" t="s">
        <v>8</v>
      </c>
    </row>
    <row r="1966" spans="1:10" ht="13.15" customHeight="1">
      <c r="D1966" s="114" t="s">
        <v>1309</v>
      </c>
      <c r="E1966" s="99" t="s">
        <v>1308</v>
      </c>
      <c r="F1966" s="98" t="s">
        <v>136</v>
      </c>
      <c r="G1966" s="98" t="s">
        <v>993</v>
      </c>
      <c r="H1966" s="151">
        <v>7.8285714285713931E-2</v>
      </c>
      <c r="I1966" s="145">
        <v>13.99</v>
      </c>
      <c r="J1966" s="145">
        <v>1.0900000000000001</v>
      </c>
    </row>
    <row r="1967" spans="1:10" ht="13.15" customHeight="1">
      <c r="D1967" s="114" t="s">
        <v>1003</v>
      </c>
      <c r="E1967" s="99" t="s">
        <v>1002</v>
      </c>
      <c r="F1967" s="98" t="s">
        <v>136</v>
      </c>
      <c r="G1967" s="98" t="s">
        <v>993</v>
      </c>
      <c r="H1967" s="151">
        <v>0.1</v>
      </c>
      <c r="I1967" s="145">
        <v>10.55</v>
      </c>
      <c r="J1967" s="145">
        <v>1.05</v>
      </c>
    </row>
    <row r="1968" spans="1:10" ht="13.15" customHeight="1">
      <c r="D1968" s="105" t="s">
        <v>965</v>
      </c>
      <c r="E1968" s="104"/>
      <c r="F1968" s="103" t="s">
        <v>112</v>
      </c>
      <c r="G1968" s="103" t="s">
        <v>113</v>
      </c>
      <c r="H1968" s="150" t="s">
        <v>959</v>
      </c>
      <c r="I1968" s="142" t="s">
        <v>958</v>
      </c>
      <c r="J1968" s="141" t="s">
        <v>8</v>
      </c>
    </row>
    <row r="1969" spans="1:10" ht="17.649999999999999" customHeight="1">
      <c r="D1969" s="114" t="s">
        <v>1674</v>
      </c>
      <c r="E1969" s="99" t="s">
        <v>1673</v>
      </c>
      <c r="F1969" s="98" t="s">
        <v>136</v>
      </c>
      <c r="G1969" s="98" t="s">
        <v>226</v>
      </c>
      <c r="H1969" s="151">
        <v>1</v>
      </c>
      <c r="I1969" s="145">
        <v>49.6</v>
      </c>
      <c r="J1969" s="145">
        <v>49.6</v>
      </c>
    </row>
    <row r="1970" spans="1:10" ht="13.15" customHeight="1">
      <c r="D1970" s="105" t="s">
        <v>960</v>
      </c>
      <c r="E1970" s="104"/>
      <c r="F1970" s="103" t="s">
        <v>112</v>
      </c>
      <c r="G1970" s="103" t="s">
        <v>113</v>
      </c>
      <c r="H1970" s="150" t="s">
        <v>959</v>
      </c>
      <c r="I1970" s="142" t="s">
        <v>958</v>
      </c>
      <c r="J1970" s="141" t="s">
        <v>8</v>
      </c>
    </row>
    <row r="1971" spans="1:10" ht="13.15" customHeight="1">
      <c r="D1971" s="114" t="s">
        <v>995</v>
      </c>
      <c r="E1971" s="99" t="s">
        <v>994</v>
      </c>
      <c r="F1971" s="98" t="s">
        <v>136</v>
      </c>
      <c r="G1971" s="98" t="s">
        <v>993</v>
      </c>
      <c r="H1971" s="151">
        <v>0.2</v>
      </c>
      <c r="I1971" s="145">
        <v>2.98</v>
      </c>
      <c r="J1971" s="145">
        <v>0.59</v>
      </c>
    </row>
    <row r="1972" spans="1:10" ht="13.15" customHeight="1">
      <c r="D1972" s="114" t="s">
        <v>1305</v>
      </c>
      <c r="E1972" s="99" t="s">
        <v>1304</v>
      </c>
      <c r="F1972" s="98" t="s">
        <v>136</v>
      </c>
      <c r="G1972" s="98" t="s">
        <v>993</v>
      </c>
      <c r="H1972" s="151">
        <v>0.2</v>
      </c>
      <c r="I1972" s="145">
        <v>2.85</v>
      </c>
      <c r="J1972" s="145">
        <v>0.56999999999999995</v>
      </c>
    </row>
    <row r="1973" spans="1:10" ht="13.15" customHeight="1">
      <c r="A1973" s="93">
        <v>228</v>
      </c>
      <c r="B1973" s="93" t="s">
        <v>434</v>
      </c>
      <c r="C1973" s="1">
        <f>J1973</f>
        <v>52.900000000000006</v>
      </c>
      <c r="D1973" s="97"/>
      <c r="E1973" s="96"/>
      <c r="F1973" s="96"/>
      <c r="G1973" s="95"/>
      <c r="H1973" s="149" t="s">
        <v>951</v>
      </c>
      <c r="I1973" s="144"/>
      <c r="J1973" s="140">
        <v>52.900000000000006</v>
      </c>
    </row>
    <row r="1974" spans="1:10" ht="17.649999999999999" customHeight="1">
      <c r="D1974" s="113" t="s">
        <v>1672</v>
      </c>
      <c r="E1974" s="112"/>
      <c r="F1974" s="112"/>
      <c r="G1974" s="112"/>
      <c r="H1974" s="148"/>
      <c r="I1974" s="143"/>
      <c r="J1974" s="144"/>
    </row>
    <row r="1975" spans="1:10" ht="13.15" customHeight="1">
      <c r="D1975" s="105" t="s">
        <v>991</v>
      </c>
      <c r="E1975" s="104"/>
      <c r="F1975" s="103" t="s">
        <v>112</v>
      </c>
      <c r="G1975" s="103" t="s">
        <v>113</v>
      </c>
      <c r="H1975" s="150" t="s">
        <v>959</v>
      </c>
      <c r="I1975" s="142" t="s">
        <v>958</v>
      </c>
      <c r="J1975" s="141" t="s">
        <v>8</v>
      </c>
    </row>
    <row r="1976" spans="1:10" ht="13.15" customHeight="1">
      <c r="D1976" s="118">
        <v>88264</v>
      </c>
      <c r="E1976" s="99" t="s">
        <v>1299</v>
      </c>
      <c r="F1976" s="98" t="s">
        <v>121</v>
      </c>
      <c r="G1976" s="98" t="s">
        <v>147</v>
      </c>
      <c r="H1976" s="151">
        <v>0.20502580071174401</v>
      </c>
      <c r="I1976" s="145">
        <v>17.940000000000001</v>
      </c>
      <c r="J1976" s="145">
        <v>3.67</v>
      </c>
    </row>
    <row r="1977" spans="1:10" ht="13.15" customHeight="1">
      <c r="D1977" s="118">
        <v>88247</v>
      </c>
      <c r="E1977" s="99" t="s">
        <v>1300</v>
      </c>
      <c r="F1977" s="98" t="s">
        <v>121</v>
      </c>
      <c r="G1977" s="98" t="s">
        <v>147</v>
      </c>
      <c r="H1977" s="151">
        <v>0.52500000000000002</v>
      </c>
      <c r="I1977" s="145">
        <v>14.01</v>
      </c>
      <c r="J1977" s="145">
        <v>7.35</v>
      </c>
    </row>
    <row r="1978" spans="1:10" ht="13.15" customHeight="1">
      <c r="D1978" s="105" t="s">
        <v>965</v>
      </c>
      <c r="E1978" s="104"/>
      <c r="F1978" s="103" t="s">
        <v>112</v>
      </c>
      <c r="G1978" s="103" t="s">
        <v>113</v>
      </c>
      <c r="H1978" s="150" t="s">
        <v>959</v>
      </c>
      <c r="I1978" s="142" t="s">
        <v>958</v>
      </c>
      <c r="J1978" s="141" t="s">
        <v>8</v>
      </c>
    </row>
    <row r="1979" spans="1:10" ht="13.15" customHeight="1">
      <c r="D1979" s="117" t="s">
        <v>1671</v>
      </c>
      <c r="E1979" s="99" t="s">
        <v>1670</v>
      </c>
      <c r="F1979" s="98" t="s">
        <v>140</v>
      </c>
      <c r="G1979" s="98" t="s">
        <v>118</v>
      </c>
      <c r="H1979" s="151">
        <v>1</v>
      </c>
      <c r="I1979" s="145">
        <v>31.56</v>
      </c>
      <c r="J1979" s="145">
        <v>31.56</v>
      </c>
    </row>
    <row r="1980" spans="1:10" ht="13.15" customHeight="1">
      <c r="A1980" s="93">
        <v>229</v>
      </c>
      <c r="B1980" s="93">
        <v>62576</v>
      </c>
      <c r="C1980" s="1">
        <f>J1980</f>
        <v>42.58</v>
      </c>
      <c r="D1980" s="97"/>
      <c r="E1980" s="96"/>
      <c r="F1980" s="96"/>
      <c r="G1980" s="95"/>
      <c r="H1980" s="149" t="s">
        <v>951</v>
      </c>
      <c r="I1980" s="144"/>
      <c r="J1980" s="140">
        <v>42.58</v>
      </c>
    </row>
    <row r="1981" spans="1:10" ht="17.649999999999999" customHeight="1">
      <c r="D1981" s="113" t="s">
        <v>1669</v>
      </c>
      <c r="E1981" s="112"/>
      <c r="F1981" s="112"/>
      <c r="G1981" s="112"/>
      <c r="H1981" s="148"/>
      <c r="I1981" s="143"/>
      <c r="J1981" s="144"/>
    </row>
    <row r="1982" spans="1:10" ht="13.15" customHeight="1">
      <c r="D1982" s="105" t="s">
        <v>991</v>
      </c>
      <c r="E1982" s="104"/>
      <c r="F1982" s="103" t="s">
        <v>112</v>
      </c>
      <c r="G1982" s="103" t="s">
        <v>113</v>
      </c>
      <c r="H1982" s="150" t="s">
        <v>959</v>
      </c>
      <c r="I1982" s="142" t="s">
        <v>958</v>
      </c>
      <c r="J1982" s="141" t="s">
        <v>8</v>
      </c>
    </row>
    <row r="1983" spans="1:10" ht="13.15" customHeight="1">
      <c r="D1983" s="114" t="s">
        <v>1309</v>
      </c>
      <c r="E1983" s="99" t="s">
        <v>1308</v>
      </c>
      <c r="F1983" s="98" t="s">
        <v>136</v>
      </c>
      <c r="G1983" s="98" t="s">
        <v>993</v>
      </c>
      <c r="H1983" s="151">
        <v>0.13300000000000001</v>
      </c>
      <c r="I1983" s="145">
        <v>13.99</v>
      </c>
      <c r="J1983" s="145">
        <v>1.86</v>
      </c>
    </row>
    <row r="1984" spans="1:10" ht="13.15" customHeight="1">
      <c r="D1984" s="114" t="s">
        <v>1003</v>
      </c>
      <c r="E1984" s="99" t="s">
        <v>1002</v>
      </c>
      <c r="F1984" s="98" t="s">
        <v>136</v>
      </c>
      <c r="G1984" s="98" t="s">
        <v>993</v>
      </c>
      <c r="H1984" s="151">
        <v>0.2</v>
      </c>
      <c r="I1984" s="145">
        <v>10.55</v>
      </c>
      <c r="J1984" s="145">
        <v>2.11</v>
      </c>
    </row>
    <row r="1985" spans="1:10" ht="13.15" customHeight="1">
      <c r="D1985" s="105" t="s">
        <v>965</v>
      </c>
      <c r="E1985" s="104"/>
      <c r="F1985" s="103" t="s">
        <v>112</v>
      </c>
      <c r="G1985" s="103" t="s">
        <v>113</v>
      </c>
      <c r="H1985" s="150" t="s">
        <v>959</v>
      </c>
      <c r="I1985" s="142" t="s">
        <v>958</v>
      </c>
      <c r="J1985" s="141" t="s">
        <v>8</v>
      </c>
    </row>
    <row r="1986" spans="1:10" ht="17.649999999999999" customHeight="1">
      <c r="D1986" s="114" t="s">
        <v>1668</v>
      </c>
      <c r="E1986" s="99" t="s">
        <v>1667</v>
      </c>
      <c r="F1986" s="98" t="s">
        <v>136</v>
      </c>
      <c r="G1986" s="98" t="s">
        <v>226</v>
      </c>
      <c r="H1986" s="151">
        <v>1</v>
      </c>
      <c r="I1986" s="145">
        <v>13</v>
      </c>
      <c r="J1986" s="145">
        <v>13</v>
      </c>
    </row>
    <row r="1987" spans="1:10" ht="13.15" customHeight="1">
      <c r="D1987" s="105" t="s">
        <v>960</v>
      </c>
      <c r="E1987" s="104"/>
      <c r="F1987" s="103" t="s">
        <v>112</v>
      </c>
      <c r="G1987" s="103" t="s">
        <v>113</v>
      </c>
      <c r="H1987" s="150" t="s">
        <v>959</v>
      </c>
      <c r="I1987" s="142" t="s">
        <v>958</v>
      </c>
      <c r="J1987" s="141" t="s">
        <v>8</v>
      </c>
    </row>
    <row r="1988" spans="1:10" ht="13.15" customHeight="1">
      <c r="D1988" s="114" t="s">
        <v>995</v>
      </c>
      <c r="E1988" s="99" t="s">
        <v>994</v>
      </c>
      <c r="F1988" s="98" t="s">
        <v>136</v>
      </c>
      <c r="G1988" s="98" t="s">
        <v>993</v>
      </c>
      <c r="H1988" s="151">
        <v>0.2</v>
      </c>
      <c r="I1988" s="145">
        <v>2.98</v>
      </c>
      <c r="J1988" s="145">
        <v>0.59</v>
      </c>
    </row>
    <row r="1989" spans="1:10" ht="13.15" customHeight="1">
      <c r="D1989" s="114" t="s">
        <v>1305</v>
      </c>
      <c r="E1989" s="99" t="s">
        <v>1304</v>
      </c>
      <c r="F1989" s="98" t="s">
        <v>136</v>
      </c>
      <c r="G1989" s="98" t="s">
        <v>993</v>
      </c>
      <c r="H1989" s="151">
        <v>0.2</v>
      </c>
      <c r="I1989" s="145">
        <v>2.85</v>
      </c>
      <c r="J1989" s="145">
        <v>0.56999999999999995</v>
      </c>
    </row>
    <row r="1990" spans="1:10" ht="13.15" customHeight="1">
      <c r="A1990" s="93">
        <v>230</v>
      </c>
      <c r="B1990" s="93" t="s">
        <v>436</v>
      </c>
      <c r="C1990" s="1">
        <f>J1990</f>
        <v>18.13</v>
      </c>
      <c r="D1990" s="97"/>
      <c r="E1990" s="96"/>
      <c r="F1990" s="96"/>
      <c r="G1990" s="95"/>
      <c r="H1990" s="149" t="s">
        <v>951</v>
      </c>
      <c r="I1990" s="144"/>
      <c r="J1990" s="140">
        <v>18.13</v>
      </c>
    </row>
    <row r="1991" spans="1:10" ht="19.149999999999999" customHeight="1">
      <c r="D1991" s="109" t="s">
        <v>1666</v>
      </c>
      <c r="E1991" s="108"/>
      <c r="F1991" s="108"/>
      <c r="G1991" s="108"/>
      <c r="H1991" s="152"/>
      <c r="I1991" s="146"/>
      <c r="J1991" s="147"/>
    </row>
    <row r="1992" spans="1:10" ht="13.15" customHeight="1">
      <c r="D1992" s="105" t="s">
        <v>965</v>
      </c>
      <c r="E1992" s="104"/>
      <c r="F1992" s="101" t="s">
        <v>112</v>
      </c>
      <c r="G1992" s="119" t="s">
        <v>113</v>
      </c>
      <c r="H1992" s="150" t="s">
        <v>959</v>
      </c>
      <c r="I1992" s="142" t="s">
        <v>958</v>
      </c>
      <c r="J1992" s="141" t="s">
        <v>8</v>
      </c>
    </row>
    <row r="1993" spans="1:10" ht="24.75" customHeight="1">
      <c r="D1993" s="106">
        <v>1020</v>
      </c>
      <c r="E1993" s="107" t="s">
        <v>1665</v>
      </c>
      <c r="F1993" s="98" t="s">
        <v>121</v>
      </c>
      <c r="G1993" s="98" t="s">
        <v>125</v>
      </c>
      <c r="H1993" s="151">
        <v>1.19</v>
      </c>
      <c r="I1993" s="145">
        <v>10.35</v>
      </c>
      <c r="J1993" s="145">
        <v>12.31</v>
      </c>
    </row>
    <row r="1994" spans="1:10" ht="19.149999999999999" customHeight="1">
      <c r="D1994" s="106">
        <v>21127</v>
      </c>
      <c r="E1994" s="107" t="s">
        <v>1352</v>
      </c>
      <c r="F1994" s="98" t="s">
        <v>121</v>
      </c>
      <c r="G1994" s="98" t="s">
        <v>118</v>
      </c>
      <c r="H1994" s="151">
        <v>8.9999999999999993E-3</v>
      </c>
      <c r="I1994" s="145">
        <v>4.45</v>
      </c>
      <c r="J1994" s="145">
        <v>0.04</v>
      </c>
    </row>
    <row r="1995" spans="1:10" ht="13.15" customHeight="1">
      <c r="D1995" s="105" t="s">
        <v>960</v>
      </c>
      <c r="E1995" s="104"/>
      <c r="F1995" s="103" t="s">
        <v>112</v>
      </c>
      <c r="G1995" s="103" t="s">
        <v>113</v>
      </c>
      <c r="H1995" s="150" t="s">
        <v>959</v>
      </c>
      <c r="I1995" s="142" t="s">
        <v>958</v>
      </c>
      <c r="J1995" s="141" t="s">
        <v>8</v>
      </c>
    </row>
    <row r="1996" spans="1:10" ht="13.15" customHeight="1">
      <c r="D1996" s="100">
        <v>88247</v>
      </c>
      <c r="E1996" s="99" t="s">
        <v>1300</v>
      </c>
      <c r="F1996" s="98" t="s">
        <v>121</v>
      </c>
      <c r="G1996" s="98" t="s">
        <v>147</v>
      </c>
      <c r="H1996" s="151">
        <v>7.6999999999999999E-2</v>
      </c>
      <c r="I1996" s="145">
        <v>14.01</v>
      </c>
      <c r="J1996" s="145">
        <v>1.07</v>
      </c>
    </row>
    <row r="1997" spans="1:10" ht="13.15" customHeight="1">
      <c r="D1997" s="100">
        <v>88264</v>
      </c>
      <c r="E1997" s="99" t="s">
        <v>1299</v>
      </c>
      <c r="F1997" s="98" t="s">
        <v>121</v>
      </c>
      <c r="G1997" s="98" t="s">
        <v>147</v>
      </c>
      <c r="H1997" s="151">
        <v>6.9000555555556078E-2</v>
      </c>
      <c r="I1997" s="145">
        <v>17.940000000000001</v>
      </c>
      <c r="J1997" s="145">
        <v>1.23</v>
      </c>
    </row>
    <row r="1998" spans="1:10" ht="13.15" customHeight="1">
      <c r="A1998" s="93">
        <v>231</v>
      </c>
      <c r="B1998" s="93">
        <v>91933</v>
      </c>
      <c r="C1998" s="1">
        <f>J1998</f>
        <v>14.65</v>
      </c>
      <c r="D1998" s="97"/>
      <c r="E1998" s="96"/>
      <c r="F1998" s="96"/>
      <c r="G1998" s="95"/>
      <c r="H1998" s="149" t="s">
        <v>951</v>
      </c>
      <c r="I1998" s="144"/>
      <c r="J1998" s="140">
        <v>14.65</v>
      </c>
    </row>
    <row r="1999" spans="1:10" ht="19.149999999999999" customHeight="1">
      <c r="D1999" s="109" t="s">
        <v>1664</v>
      </c>
      <c r="E1999" s="108"/>
      <c r="F1999" s="108"/>
      <c r="G1999" s="108"/>
      <c r="H1999" s="152"/>
      <c r="I1999" s="146"/>
      <c r="J1999" s="147"/>
    </row>
    <row r="2000" spans="1:10" ht="13.15" customHeight="1">
      <c r="D2000" s="105" t="s">
        <v>965</v>
      </c>
      <c r="E2000" s="104"/>
      <c r="F2000" s="103" t="s">
        <v>112</v>
      </c>
      <c r="G2000" s="103" t="s">
        <v>113</v>
      </c>
      <c r="H2000" s="150" t="s">
        <v>959</v>
      </c>
      <c r="I2000" s="142" t="s">
        <v>958</v>
      </c>
      <c r="J2000" s="141" t="s">
        <v>8</v>
      </c>
    </row>
    <row r="2001" spans="1:10" ht="24.75" customHeight="1">
      <c r="D2001" s="106">
        <v>995</v>
      </c>
      <c r="E2001" s="107" t="s">
        <v>1663</v>
      </c>
      <c r="F2001" s="98" t="s">
        <v>121</v>
      </c>
      <c r="G2001" s="98" t="s">
        <v>125</v>
      </c>
      <c r="H2001" s="151">
        <v>1.19</v>
      </c>
      <c r="I2001" s="145">
        <v>15.87</v>
      </c>
      <c r="J2001" s="145">
        <v>18.88</v>
      </c>
    </row>
    <row r="2002" spans="1:10" ht="19.149999999999999" customHeight="1">
      <c r="D2002" s="106">
        <v>21127</v>
      </c>
      <c r="E2002" s="107" t="s">
        <v>1352</v>
      </c>
      <c r="F2002" s="98" t="s">
        <v>121</v>
      </c>
      <c r="G2002" s="98" t="s">
        <v>118</v>
      </c>
      <c r="H2002" s="151">
        <v>8.9999999999999993E-3</v>
      </c>
      <c r="I2002" s="145">
        <v>4.45</v>
      </c>
      <c r="J2002" s="145">
        <v>0.04</v>
      </c>
    </row>
    <row r="2003" spans="1:10" ht="13.15" customHeight="1">
      <c r="D2003" s="105" t="s">
        <v>960</v>
      </c>
      <c r="E2003" s="104"/>
      <c r="F2003" s="103" t="s">
        <v>112</v>
      </c>
      <c r="G2003" s="103" t="s">
        <v>113</v>
      </c>
      <c r="H2003" s="150" t="s">
        <v>959</v>
      </c>
      <c r="I2003" s="142" t="s">
        <v>958</v>
      </c>
      <c r="J2003" s="141" t="s">
        <v>8</v>
      </c>
    </row>
    <row r="2004" spans="1:10" ht="13.15" customHeight="1">
      <c r="D2004" s="100">
        <v>88247</v>
      </c>
      <c r="E2004" s="99" t="s">
        <v>1300</v>
      </c>
      <c r="F2004" s="98" t="s">
        <v>121</v>
      </c>
      <c r="G2004" s="98" t="s">
        <v>147</v>
      </c>
      <c r="H2004" s="151">
        <v>0.115</v>
      </c>
      <c r="I2004" s="145">
        <v>14.01</v>
      </c>
      <c r="J2004" s="145">
        <v>1.61</v>
      </c>
    </row>
    <row r="2005" spans="1:10" ht="13.15" customHeight="1">
      <c r="D2005" s="100">
        <v>88264</v>
      </c>
      <c r="E2005" s="99" t="s">
        <v>1299</v>
      </c>
      <c r="F2005" s="98" t="s">
        <v>121</v>
      </c>
      <c r="G2005" s="98" t="s">
        <v>147</v>
      </c>
      <c r="H2005" s="151">
        <v>6.4764634146341898E-2</v>
      </c>
      <c r="I2005" s="145">
        <v>17.940000000000001</v>
      </c>
      <c r="J2005" s="145">
        <v>1.1599999999999999</v>
      </c>
    </row>
    <row r="2006" spans="1:10" ht="13.15" customHeight="1">
      <c r="A2006" s="93">
        <v>232</v>
      </c>
      <c r="B2006" s="93">
        <v>91935</v>
      </c>
      <c r="C2006" s="1">
        <f>J2006</f>
        <v>21.689999999999998</v>
      </c>
      <c r="D2006" s="97"/>
      <c r="E2006" s="96"/>
      <c r="F2006" s="96"/>
      <c r="G2006" s="95"/>
      <c r="H2006" s="149" t="s">
        <v>951</v>
      </c>
      <c r="I2006" s="144"/>
      <c r="J2006" s="140">
        <v>21.689999999999998</v>
      </c>
    </row>
    <row r="2007" spans="1:10" ht="19.149999999999999" customHeight="1">
      <c r="D2007" s="109" t="s">
        <v>1662</v>
      </c>
      <c r="E2007" s="108"/>
      <c r="F2007" s="108"/>
      <c r="G2007" s="108"/>
      <c r="H2007" s="152"/>
      <c r="I2007" s="146"/>
      <c r="J2007" s="147"/>
    </row>
    <row r="2008" spans="1:10" ht="13.15" customHeight="1">
      <c r="D2008" s="105" t="s">
        <v>965</v>
      </c>
      <c r="E2008" s="104"/>
      <c r="F2008" s="103" t="s">
        <v>112</v>
      </c>
      <c r="G2008" s="103" t="s">
        <v>113</v>
      </c>
      <c r="H2008" s="150" t="s">
        <v>959</v>
      </c>
      <c r="I2008" s="142" t="s">
        <v>958</v>
      </c>
      <c r="J2008" s="141" t="s">
        <v>8</v>
      </c>
    </row>
    <row r="2009" spans="1:10" ht="24.75" customHeight="1">
      <c r="D2009" s="106">
        <v>996</v>
      </c>
      <c r="E2009" s="107" t="s">
        <v>1661</v>
      </c>
      <c r="F2009" s="98" t="s">
        <v>121</v>
      </c>
      <c r="G2009" s="98" t="s">
        <v>125</v>
      </c>
      <c r="H2009" s="151">
        <v>1.0149999999999999</v>
      </c>
      <c r="I2009" s="145">
        <v>24.16</v>
      </c>
      <c r="J2009" s="145">
        <v>24.52</v>
      </c>
    </row>
    <row r="2010" spans="1:10" ht="19.149999999999999" customHeight="1">
      <c r="D2010" s="106">
        <v>21127</v>
      </c>
      <c r="E2010" s="107" t="s">
        <v>1352</v>
      </c>
      <c r="F2010" s="98" t="s">
        <v>121</v>
      </c>
      <c r="G2010" s="98" t="s">
        <v>118</v>
      </c>
      <c r="H2010" s="151">
        <v>8.9999999999999993E-3</v>
      </c>
      <c r="I2010" s="145">
        <v>4.45</v>
      </c>
      <c r="J2010" s="145">
        <v>0.04</v>
      </c>
    </row>
    <row r="2011" spans="1:10" ht="13.15" customHeight="1">
      <c r="D2011" s="105" t="s">
        <v>960</v>
      </c>
      <c r="E2011" s="104"/>
      <c r="F2011" s="103" t="s">
        <v>112</v>
      </c>
      <c r="G2011" s="103" t="s">
        <v>113</v>
      </c>
      <c r="H2011" s="150" t="s">
        <v>959</v>
      </c>
      <c r="I2011" s="142" t="s">
        <v>958</v>
      </c>
      <c r="J2011" s="141" t="s">
        <v>8</v>
      </c>
    </row>
    <row r="2012" spans="1:10" ht="13.15" customHeight="1">
      <c r="D2012" s="100">
        <v>88247</v>
      </c>
      <c r="E2012" s="99" t="s">
        <v>1300</v>
      </c>
      <c r="F2012" s="98" t="s">
        <v>121</v>
      </c>
      <c r="G2012" s="98" t="s">
        <v>147</v>
      </c>
      <c r="H2012" s="151">
        <v>0.02</v>
      </c>
      <c r="I2012" s="145">
        <v>14.01</v>
      </c>
      <c r="J2012" s="145">
        <v>0.28000000000000003</v>
      </c>
    </row>
    <row r="2013" spans="1:10" ht="13.15" customHeight="1">
      <c r="D2013" s="100">
        <v>88264</v>
      </c>
      <c r="E2013" s="99" t="s">
        <v>1299</v>
      </c>
      <c r="F2013" s="98" t="s">
        <v>121</v>
      </c>
      <c r="G2013" s="98" t="s">
        <v>147</v>
      </c>
      <c r="H2013" s="151">
        <v>2.3568695652174093E-2</v>
      </c>
      <c r="I2013" s="145">
        <v>17.940000000000001</v>
      </c>
      <c r="J2013" s="145">
        <v>0.42</v>
      </c>
    </row>
    <row r="2014" spans="1:10" ht="13.15" customHeight="1">
      <c r="A2014" s="93">
        <v>233</v>
      </c>
      <c r="B2014" s="93">
        <v>92984</v>
      </c>
      <c r="C2014" s="1">
        <f>J2014</f>
        <v>25.26</v>
      </c>
      <c r="D2014" s="97"/>
      <c r="E2014" s="96"/>
      <c r="F2014" s="96"/>
      <c r="G2014" s="95"/>
      <c r="H2014" s="149" t="s">
        <v>951</v>
      </c>
      <c r="I2014" s="144"/>
      <c r="J2014" s="140">
        <v>25.26</v>
      </c>
    </row>
    <row r="2015" spans="1:10" ht="19.149999999999999" customHeight="1">
      <c r="D2015" s="109" t="s">
        <v>1660</v>
      </c>
      <c r="E2015" s="108"/>
      <c r="F2015" s="108"/>
      <c r="G2015" s="108"/>
      <c r="H2015" s="152"/>
      <c r="I2015" s="146"/>
      <c r="J2015" s="147"/>
    </row>
    <row r="2016" spans="1:10" ht="13.15" customHeight="1">
      <c r="D2016" s="105" t="s">
        <v>965</v>
      </c>
      <c r="E2016" s="104"/>
      <c r="F2016" s="103" t="s">
        <v>112</v>
      </c>
      <c r="G2016" s="103" t="s">
        <v>113</v>
      </c>
      <c r="H2016" s="150" t="s">
        <v>959</v>
      </c>
      <c r="I2016" s="142" t="s">
        <v>958</v>
      </c>
      <c r="J2016" s="141" t="s">
        <v>8</v>
      </c>
    </row>
    <row r="2017" spans="1:10" ht="24.75" customHeight="1">
      <c r="D2017" s="106">
        <v>1019</v>
      </c>
      <c r="E2017" s="107" t="s">
        <v>1659</v>
      </c>
      <c r="F2017" s="98" t="s">
        <v>121</v>
      </c>
      <c r="G2017" s="98" t="s">
        <v>125</v>
      </c>
      <c r="H2017" s="151">
        <v>1.0149999999999999</v>
      </c>
      <c r="I2017" s="145">
        <v>33.31</v>
      </c>
      <c r="J2017" s="145">
        <v>33.799999999999997</v>
      </c>
    </row>
    <row r="2018" spans="1:10" ht="19.149999999999999" customHeight="1">
      <c r="D2018" s="106">
        <v>21127</v>
      </c>
      <c r="E2018" s="107" t="s">
        <v>1352</v>
      </c>
      <c r="F2018" s="98" t="s">
        <v>121</v>
      </c>
      <c r="G2018" s="98" t="s">
        <v>118</v>
      </c>
      <c r="H2018" s="151">
        <v>8.9999999999999993E-3</v>
      </c>
      <c r="I2018" s="145">
        <v>4.45</v>
      </c>
      <c r="J2018" s="145">
        <v>0.04</v>
      </c>
    </row>
    <row r="2019" spans="1:10" ht="13.15" customHeight="1">
      <c r="D2019" s="105" t="s">
        <v>960</v>
      </c>
      <c r="E2019" s="104"/>
      <c r="F2019" s="103" t="s">
        <v>112</v>
      </c>
      <c r="G2019" s="103" t="s">
        <v>113</v>
      </c>
      <c r="H2019" s="150" t="s">
        <v>959</v>
      </c>
      <c r="I2019" s="142" t="s">
        <v>958</v>
      </c>
      <c r="J2019" s="141" t="s">
        <v>8</v>
      </c>
    </row>
    <row r="2020" spans="1:10" ht="13.15" customHeight="1">
      <c r="D2020" s="100">
        <v>88247</v>
      </c>
      <c r="E2020" s="99" t="s">
        <v>1300</v>
      </c>
      <c r="F2020" s="98" t="s">
        <v>121</v>
      </c>
      <c r="G2020" s="98" t="s">
        <v>147</v>
      </c>
      <c r="H2020" s="151">
        <v>0.01</v>
      </c>
      <c r="I2020" s="145">
        <v>14.01</v>
      </c>
      <c r="J2020" s="145">
        <v>0.14000000000000001</v>
      </c>
    </row>
    <row r="2021" spans="1:10" ht="13.15" customHeight="1">
      <c r="D2021" s="100">
        <v>88264</v>
      </c>
      <c r="E2021" s="99" t="s">
        <v>1299</v>
      </c>
      <c r="F2021" s="98" t="s">
        <v>121</v>
      </c>
      <c r="G2021" s="98" t="s">
        <v>147</v>
      </c>
      <c r="H2021" s="151">
        <v>2.0854545454546243E-2</v>
      </c>
      <c r="I2021" s="145">
        <v>17.940000000000001</v>
      </c>
      <c r="J2021" s="145">
        <v>0.37</v>
      </c>
    </row>
    <row r="2022" spans="1:10" ht="13.15" customHeight="1">
      <c r="A2022" s="93">
        <v>234</v>
      </c>
      <c r="B2022" s="93">
        <v>92986</v>
      </c>
      <c r="C2022" s="1">
        <f>J2022</f>
        <v>34.349999999999994</v>
      </c>
      <c r="D2022" s="97"/>
      <c r="E2022" s="96"/>
      <c r="F2022" s="96"/>
      <c r="G2022" s="95"/>
      <c r="H2022" s="149" t="s">
        <v>951</v>
      </c>
      <c r="I2022" s="144"/>
      <c r="J2022" s="140">
        <v>34.349999999999994</v>
      </c>
    </row>
    <row r="2023" spans="1:10" ht="19.149999999999999" customHeight="1">
      <c r="D2023" s="109" t="s">
        <v>1658</v>
      </c>
      <c r="E2023" s="108"/>
      <c r="F2023" s="108"/>
      <c r="G2023" s="108"/>
      <c r="H2023" s="152"/>
      <c r="I2023" s="146"/>
      <c r="J2023" s="147"/>
    </row>
    <row r="2024" spans="1:10" ht="13.15" customHeight="1">
      <c r="D2024" s="105" t="s">
        <v>965</v>
      </c>
      <c r="E2024" s="104"/>
      <c r="F2024" s="103" t="s">
        <v>112</v>
      </c>
      <c r="G2024" s="103" t="s">
        <v>113</v>
      </c>
      <c r="H2024" s="150" t="s">
        <v>959</v>
      </c>
      <c r="I2024" s="142" t="s">
        <v>958</v>
      </c>
      <c r="J2024" s="141" t="s">
        <v>8</v>
      </c>
    </row>
    <row r="2025" spans="1:10" ht="24.75" customHeight="1">
      <c r="D2025" s="106">
        <v>977</v>
      </c>
      <c r="E2025" s="107" t="s">
        <v>1657</v>
      </c>
      <c r="F2025" s="98" t="s">
        <v>121</v>
      </c>
      <c r="G2025" s="98" t="s">
        <v>125</v>
      </c>
      <c r="H2025" s="151">
        <v>1.0149999999999999</v>
      </c>
      <c r="I2025" s="145">
        <v>62.314586208533271</v>
      </c>
      <c r="J2025" s="145">
        <v>63.24</v>
      </c>
    </row>
    <row r="2026" spans="1:10" ht="19.149999999999999" customHeight="1">
      <c r="D2026" s="106">
        <v>21127</v>
      </c>
      <c r="E2026" s="107" t="s">
        <v>1352</v>
      </c>
      <c r="F2026" s="98" t="s">
        <v>121</v>
      </c>
      <c r="G2026" s="98" t="s">
        <v>118</v>
      </c>
      <c r="H2026" s="151">
        <v>8.9999999999999993E-3</v>
      </c>
      <c r="I2026" s="145">
        <v>4.45</v>
      </c>
      <c r="J2026" s="145">
        <v>0.04</v>
      </c>
    </row>
    <row r="2027" spans="1:10" ht="13.15" customHeight="1">
      <c r="D2027" s="105" t="s">
        <v>960</v>
      </c>
      <c r="E2027" s="104"/>
      <c r="F2027" s="103" t="s">
        <v>112</v>
      </c>
      <c r="G2027" s="103" t="s">
        <v>113</v>
      </c>
      <c r="H2027" s="150" t="s">
        <v>959</v>
      </c>
      <c r="I2027" s="142" t="s">
        <v>958</v>
      </c>
      <c r="J2027" s="141" t="s">
        <v>8</v>
      </c>
    </row>
    <row r="2028" spans="1:10" ht="13.15" customHeight="1">
      <c r="D2028" s="100">
        <v>88247</v>
      </c>
      <c r="E2028" s="99" t="s">
        <v>1300</v>
      </c>
      <c r="F2028" s="98" t="s">
        <v>121</v>
      </c>
      <c r="G2028" s="98" t="s">
        <v>147</v>
      </c>
      <c r="H2028" s="151">
        <v>0.105</v>
      </c>
      <c r="I2028" s="145">
        <v>14.01</v>
      </c>
      <c r="J2028" s="145">
        <v>1.47</v>
      </c>
    </row>
    <row r="2029" spans="1:10" ht="13.15" customHeight="1">
      <c r="D2029" s="124">
        <v>88264</v>
      </c>
      <c r="E2029" s="99" t="s">
        <v>1299</v>
      </c>
      <c r="F2029" s="128" t="s">
        <v>121</v>
      </c>
      <c r="G2029" s="98" t="s">
        <v>147</v>
      </c>
      <c r="H2029" s="151">
        <v>0.105</v>
      </c>
      <c r="I2029" s="145">
        <v>17.940000000000001</v>
      </c>
      <c r="J2029" s="145">
        <v>1.88</v>
      </c>
    </row>
    <row r="2030" spans="1:10" ht="13.15" customHeight="1">
      <c r="A2030" s="93">
        <v>235</v>
      </c>
      <c r="B2030" s="93">
        <v>92990</v>
      </c>
      <c r="C2030" s="1">
        <f>J2030</f>
        <v>66.63</v>
      </c>
      <c r="D2030" s="97"/>
      <c r="E2030" s="96"/>
      <c r="F2030" s="96"/>
      <c r="G2030" s="95"/>
      <c r="H2030" s="149" t="s">
        <v>951</v>
      </c>
      <c r="I2030" s="144"/>
      <c r="J2030" s="140">
        <v>66.63</v>
      </c>
    </row>
    <row r="2031" spans="1:10" ht="17.649999999999999" customHeight="1">
      <c r="D2031" s="113" t="s">
        <v>1656</v>
      </c>
      <c r="E2031" s="112"/>
      <c r="F2031" s="112"/>
      <c r="G2031" s="112"/>
      <c r="H2031" s="148"/>
      <c r="I2031" s="143"/>
      <c r="J2031" s="144"/>
    </row>
    <row r="2032" spans="1:10" ht="13.15" customHeight="1">
      <c r="D2032" s="105" t="s">
        <v>991</v>
      </c>
      <c r="E2032" s="104"/>
      <c r="F2032" s="103" t="s">
        <v>112</v>
      </c>
      <c r="G2032" s="103" t="s">
        <v>113</v>
      </c>
      <c r="H2032" s="150" t="s">
        <v>959</v>
      </c>
      <c r="I2032" s="142" t="s">
        <v>958</v>
      </c>
      <c r="J2032" s="141" t="s">
        <v>8</v>
      </c>
    </row>
    <row r="2033" spans="1:10" ht="13.15" customHeight="1">
      <c r="D2033" s="114" t="s">
        <v>1309</v>
      </c>
      <c r="E2033" s="99" t="s">
        <v>1308</v>
      </c>
      <c r="F2033" s="98" t="s">
        <v>136</v>
      </c>
      <c r="G2033" s="98" t="s">
        <v>993</v>
      </c>
      <c r="H2033" s="151">
        <v>0.24239165009940419</v>
      </c>
      <c r="I2033" s="145">
        <v>13.99</v>
      </c>
      <c r="J2033" s="145">
        <v>3.39</v>
      </c>
    </row>
    <row r="2034" spans="1:10" ht="13.15" customHeight="1">
      <c r="D2034" s="114" t="s">
        <v>1003</v>
      </c>
      <c r="E2034" s="99" t="s">
        <v>1002</v>
      </c>
      <c r="F2034" s="98" t="s">
        <v>136</v>
      </c>
      <c r="G2034" s="98" t="s">
        <v>993</v>
      </c>
      <c r="H2034" s="151">
        <v>0.89899999999999813</v>
      </c>
      <c r="I2034" s="145">
        <v>10.55</v>
      </c>
      <c r="J2034" s="145">
        <v>9.48</v>
      </c>
    </row>
    <row r="2035" spans="1:10" ht="13.15" customHeight="1">
      <c r="D2035" s="105" t="s">
        <v>965</v>
      </c>
      <c r="E2035" s="104"/>
      <c r="F2035" s="103" t="s">
        <v>112</v>
      </c>
      <c r="G2035" s="103" t="s">
        <v>113</v>
      </c>
      <c r="H2035" s="150" t="s">
        <v>959</v>
      </c>
      <c r="I2035" s="142" t="s">
        <v>958</v>
      </c>
      <c r="J2035" s="141" t="s">
        <v>8</v>
      </c>
    </row>
    <row r="2036" spans="1:10" ht="13.15" customHeight="1">
      <c r="D2036" s="114" t="s">
        <v>1655</v>
      </c>
      <c r="E2036" s="99" t="s">
        <v>440</v>
      </c>
      <c r="F2036" s="98" t="s">
        <v>136</v>
      </c>
      <c r="G2036" s="98" t="s">
        <v>226</v>
      </c>
      <c r="H2036" s="151">
        <v>1</v>
      </c>
      <c r="I2036" s="145">
        <v>156.6</v>
      </c>
      <c r="J2036" s="145">
        <v>156.6</v>
      </c>
    </row>
    <row r="2037" spans="1:10" ht="13.15" customHeight="1">
      <c r="D2037" s="105" t="s">
        <v>960</v>
      </c>
      <c r="E2037" s="104"/>
      <c r="F2037" s="103" t="s">
        <v>112</v>
      </c>
      <c r="G2037" s="103" t="s">
        <v>113</v>
      </c>
      <c r="H2037" s="150" t="s">
        <v>959</v>
      </c>
      <c r="I2037" s="142" t="s">
        <v>958</v>
      </c>
      <c r="J2037" s="141" t="s">
        <v>8</v>
      </c>
    </row>
    <row r="2038" spans="1:10" ht="13.15" customHeight="1">
      <c r="D2038" s="114" t="s">
        <v>995</v>
      </c>
      <c r="E2038" s="99" t="s">
        <v>994</v>
      </c>
      <c r="F2038" s="98" t="s">
        <v>136</v>
      </c>
      <c r="G2038" s="98" t="s">
        <v>993</v>
      </c>
      <c r="H2038" s="151">
        <v>0.9</v>
      </c>
      <c r="I2038" s="145">
        <v>2.98</v>
      </c>
      <c r="J2038" s="145">
        <v>2.68</v>
      </c>
    </row>
    <row r="2039" spans="1:10" ht="13.15" customHeight="1">
      <c r="D2039" s="114" t="s">
        <v>1305</v>
      </c>
      <c r="E2039" s="99" t="s">
        <v>1304</v>
      </c>
      <c r="F2039" s="98" t="s">
        <v>136</v>
      </c>
      <c r="G2039" s="98" t="s">
        <v>993</v>
      </c>
      <c r="H2039" s="151">
        <v>0.9</v>
      </c>
      <c r="I2039" s="145">
        <v>2.85</v>
      </c>
      <c r="J2039" s="145">
        <v>2.56</v>
      </c>
    </row>
    <row r="2040" spans="1:10" ht="13.15" customHeight="1">
      <c r="A2040" s="93">
        <v>236</v>
      </c>
      <c r="B2040" s="93" t="s">
        <v>439</v>
      </c>
      <c r="C2040" s="1">
        <f>J2040</f>
        <v>174.71</v>
      </c>
      <c r="D2040" s="97"/>
      <c r="E2040" s="96"/>
      <c r="F2040" s="96"/>
      <c r="G2040" s="95"/>
      <c r="H2040" s="149" t="s">
        <v>951</v>
      </c>
      <c r="I2040" s="144"/>
      <c r="J2040" s="140">
        <v>174.71</v>
      </c>
    </row>
    <row r="2041" spans="1:10" ht="17.649999999999999" customHeight="1">
      <c r="D2041" s="113" t="s">
        <v>1654</v>
      </c>
      <c r="E2041" s="112"/>
      <c r="F2041" s="112"/>
      <c r="G2041" s="112"/>
      <c r="H2041" s="148"/>
      <c r="I2041" s="143"/>
      <c r="J2041" s="144"/>
    </row>
    <row r="2042" spans="1:10" ht="13.15" customHeight="1">
      <c r="D2042" s="105" t="s">
        <v>965</v>
      </c>
      <c r="E2042" s="104"/>
      <c r="F2042" s="103" t="s">
        <v>112</v>
      </c>
      <c r="G2042" s="103" t="s">
        <v>113</v>
      </c>
      <c r="H2042" s="150" t="s">
        <v>959</v>
      </c>
      <c r="I2042" s="142" t="s">
        <v>958</v>
      </c>
      <c r="J2042" s="141" t="s">
        <v>8</v>
      </c>
    </row>
    <row r="2043" spans="1:10" ht="24.75" customHeight="1">
      <c r="D2043" s="106">
        <v>1573</v>
      </c>
      <c r="E2043" s="99" t="s">
        <v>1653</v>
      </c>
      <c r="F2043" s="98" t="s">
        <v>121</v>
      </c>
      <c r="G2043" s="98" t="s">
        <v>118</v>
      </c>
      <c r="H2043" s="151">
        <v>3</v>
      </c>
      <c r="I2043" s="145">
        <v>1.56</v>
      </c>
      <c r="J2043" s="145">
        <v>4.68</v>
      </c>
    </row>
    <row r="2044" spans="1:10" ht="13.15" customHeight="1">
      <c r="D2044" s="106">
        <v>34709</v>
      </c>
      <c r="E2044" s="99" t="s">
        <v>1652</v>
      </c>
      <c r="F2044" s="98" t="s">
        <v>121</v>
      </c>
      <c r="G2044" s="98" t="s">
        <v>118</v>
      </c>
      <c r="H2044" s="151">
        <v>1</v>
      </c>
      <c r="I2044" s="145">
        <v>64.557327272727264</v>
      </c>
      <c r="J2044" s="145">
        <v>64.55</v>
      </c>
    </row>
    <row r="2045" spans="1:10" ht="13.15" customHeight="1">
      <c r="D2045" s="105" t="s">
        <v>960</v>
      </c>
      <c r="E2045" s="104"/>
      <c r="F2045" s="103" t="s">
        <v>112</v>
      </c>
      <c r="G2045" s="103" t="s">
        <v>113</v>
      </c>
      <c r="H2045" s="150" t="s">
        <v>959</v>
      </c>
      <c r="I2045" s="142" t="s">
        <v>958</v>
      </c>
      <c r="J2045" s="141" t="s">
        <v>8</v>
      </c>
    </row>
    <row r="2046" spans="1:10" ht="13.15" customHeight="1">
      <c r="D2046" s="100">
        <v>88247</v>
      </c>
      <c r="E2046" s="99" t="s">
        <v>1300</v>
      </c>
      <c r="F2046" s="98" t="s">
        <v>121</v>
      </c>
      <c r="G2046" s="98" t="s">
        <v>147</v>
      </c>
      <c r="H2046" s="151">
        <v>0.27339999999999998</v>
      </c>
      <c r="I2046" s="145">
        <v>14.01</v>
      </c>
      <c r="J2046" s="145">
        <v>3.83</v>
      </c>
    </row>
    <row r="2047" spans="1:10" ht="13.15" customHeight="1">
      <c r="D2047" s="100">
        <v>88264</v>
      </c>
      <c r="E2047" s="99" t="s">
        <v>1299</v>
      </c>
      <c r="F2047" s="98" t="s">
        <v>121</v>
      </c>
      <c r="G2047" s="98" t="s">
        <v>147</v>
      </c>
      <c r="H2047" s="151">
        <v>8.3749673469389163E-2</v>
      </c>
      <c r="I2047" s="145">
        <v>17.940000000000001</v>
      </c>
      <c r="J2047" s="145">
        <v>1.5</v>
      </c>
    </row>
    <row r="2048" spans="1:10" ht="13.15" customHeight="1">
      <c r="A2048" s="93">
        <v>237</v>
      </c>
      <c r="B2048" s="93">
        <v>93671</v>
      </c>
      <c r="C2048" s="1">
        <f>J2048</f>
        <v>74.559999999999988</v>
      </c>
      <c r="D2048" s="97"/>
      <c r="E2048" s="96"/>
      <c r="F2048" s="96"/>
      <c r="G2048" s="95"/>
      <c r="H2048" s="149" t="s">
        <v>951</v>
      </c>
      <c r="I2048" s="144"/>
      <c r="J2048" s="140">
        <v>74.559999999999988</v>
      </c>
    </row>
    <row r="2049" spans="1:10" ht="17.649999999999999" customHeight="1">
      <c r="D2049" s="113" t="s">
        <v>1651</v>
      </c>
      <c r="E2049" s="112"/>
      <c r="F2049" s="112"/>
      <c r="G2049" s="112"/>
      <c r="H2049" s="148"/>
      <c r="I2049" s="143"/>
      <c r="J2049" s="144"/>
    </row>
    <row r="2050" spans="1:10" ht="13.15" customHeight="1">
      <c r="A2050" s="93">
        <v>238</v>
      </c>
      <c r="B2050" s="93" t="s">
        <v>441</v>
      </c>
      <c r="C2050" s="1">
        <f>J2050</f>
        <v>361</v>
      </c>
      <c r="D2050" s="113"/>
      <c r="E2050" s="94"/>
      <c r="H2050" s="149" t="s">
        <v>951</v>
      </c>
      <c r="J2050" s="140">
        <v>361</v>
      </c>
    </row>
    <row r="2051" spans="1:10" ht="17.649999999999999" customHeight="1">
      <c r="D2051" s="113" t="s">
        <v>1650</v>
      </c>
      <c r="E2051" s="112"/>
      <c r="F2051" s="112"/>
      <c r="G2051" s="112"/>
      <c r="H2051" s="148"/>
      <c r="I2051" s="143"/>
      <c r="J2051" s="144"/>
    </row>
    <row r="2052" spans="1:10" ht="13.15" customHeight="1">
      <c r="D2052" s="105" t="s">
        <v>960</v>
      </c>
      <c r="E2052" s="104"/>
      <c r="F2052" s="103" t="s">
        <v>112</v>
      </c>
      <c r="G2052" s="103" t="s">
        <v>113</v>
      </c>
      <c r="H2052" s="150" t="s">
        <v>959</v>
      </c>
      <c r="I2052" s="142" t="s">
        <v>958</v>
      </c>
      <c r="J2052" s="141" t="s">
        <v>8</v>
      </c>
    </row>
    <row r="2053" spans="1:10" ht="13.15" customHeight="1">
      <c r="D2053" s="110" t="s">
        <v>1649</v>
      </c>
      <c r="E2053" s="99" t="s">
        <v>1648</v>
      </c>
      <c r="F2053" s="98" t="s">
        <v>136</v>
      </c>
      <c r="G2053" s="98" t="s">
        <v>137</v>
      </c>
      <c r="H2053" s="151">
        <v>1.1000000000000001</v>
      </c>
      <c r="I2053" s="145">
        <v>66.34</v>
      </c>
      <c r="J2053" s="145">
        <v>72.97</v>
      </c>
    </row>
    <row r="2054" spans="1:10" ht="17.649999999999999" customHeight="1">
      <c r="D2054" s="110" t="s">
        <v>1647</v>
      </c>
      <c r="E2054" s="99" t="s">
        <v>1646</v>
      </c>
      <c r="F2054" s="98" t="s">
        <v>136</v>
      </c>
      <c r="G2054" s="98" t="s">
        <v>160</v>
      </c>
      <c r="H2054" s="151">
        <v>7.8100000000000003E-2</v>
      </c>
      <c r="I2054" s="145">
        <v>455.68</v>
      </c>
      <c r="J2054" s="145">
        <v>35.58</v>
      </c>
    </row>
    <row r="2055" spans="1:10" ht="17.649999999999999" customHeight="1">
      <c r="D2055" s="110" t="s">
        <v>1339</v>
      </c>
      <c r="E2055" s="99" t="s">
        <v>1338</v>
      </c>
      <c r="F2055" s="98" t="s">
        <v>136</v>
      </c>
      <c r="G2055" s="98" t="s">
        <v>160</v>
      </c>
      <c r="H2055" s="151">
        <v>0.317</v>
      </c>
      <c r="I2055" s="145">
        <v>478.53</v>
      </c>
      <c r="J2055" s="145">
        <v>151.69</v>
      </c>
    </row>
    <row r="2056" spans="1:10" ht="24.75" customHeight="1">
      <c r="D2056" s="110" t="s">
        <v>1337</v>
      </c>
      <c r="E2056" s="99" t="s">
        <v>1336</v>
      </c>
      <c r="F2056" s="98" t="s">
        <v>136</v>
      </c>
      <c r="G2056" s="98" t="s">
        <v>547</v>
      </c>
      <c r="H2056" s="151">
        <v>15.85</v>
      </c>
      <c r="I2056" s="145">
        <v>14.81</v>
      </c>
      <c r="J2056" s="145">
        <v>234.73</v>
      </c>
    </row>
    <row r="2057" spans="1:10" ht="24.75" customHeight="1">
      <c r="D2057" s="110" t="s">
        <v>1645</v>
      </c>
      <c r="E2057" s="99" t="s">
        <v>1644</v>
      </c>
      <c r="F2057" s="98" t="s">
        <v>136</v>
      </c>
      <c r="G2057" s="98" t="s">
        <v>137</v>
      </c>
      <c r="H2057" s="151">
        <v>3.8</v>
      </c>
      <c r="I2057" s="145">
        <v>131.10346675059242</v>
      </c>
      <c r="J2057" s="145">
        <v>498.19</v>
      </c>
    </row>
    <row r="2058" spans="1:10" ht="19.149999999999999" customHeight="1">
      <c r="D2058" s="110" t="s">
        <v>1643</v>
      </c>
      <c r="E2058" s="107" t="s">
        <v>1642</v>
      </c>
      <c r="F2058" s="98" t="s">
        <v>136</v>
      </c>
      <c r="G2058" s="98" t="s">
        <v>137</v>
      </c>
      <c r="H2058" s="151">
        <v>3.77</v>
      </c>
      <c r="I2058" s="145">
        <v>27.23</v>
      </c>
      <c r="J2058" s="145">
        <v>102.65</v>
      </c>
    </row>
    <row r="2059" spans="1:10" ht="19.149999999999999" customHeight="1">
      <c r="D2059" s="110" t="s">
        <v>1331</v>
      </c>
      <c r="E2059" s="107" t="s">
        <v>1330</v>
      </c>
      <c r="F2059" s="98" t="s">
        <v>136</v>
      </c>
      <c r="G2059" s="98" t="s">
        <v>137</v>
      </c>
      <c r="H2059" s="151">
        <v>3.77</v>
      </c>
      <c r="I2059" s="145">
        <v>5.36</v>
      </c>
      <c r="J2059" s="145">
        <v>20.2</v>
      </c>
    </row>
    <row r="2060" spans="1:10" ht="13.15" customHeight="1">
      <c r="A2060" s="93">
        <v>239</v>
      </c>
      <c r="B2060" s="93" t="s">
        <v>442</v>
      </c>
      <c r="C2060" s="1">
        <f>J2060</f>
        <v>1116.0100000000002</v>
      </c>
      <c r="D2060" s="97"/>
      <c r="E2060" s="96"/>
      <c r="F2060" s="96"/>
      <c r="G2060" s="95"/>
      <c r="H2060" s="149" t="s">
        <v>951</v>
      </c>
      <c r="I2060" s="144"/>
      <c r="J2060" s="140">
        <v>1116.0100000000002</v>
      </c>
    </row>
    <row r="2061" spans="1:10" ht="17.649999999999999" customHeight="1">
      <c r="D2061" s="113" t="s">
        <v>1641</v>
      </c>
      <c r="E2061" s="112"/>
      <c r="F2061" s="112"/>
      <c r="G2061" s="112"/>
      <c r="H2061" s="148"/>
      <c r="I2061" s="143"/>
      <c r="J2061" s="144"/>
    </row>
    <row r="2062" spans="1:10" ht="13.15" customHeight="1">
      <c r="D2062" s="105" t="s">
        <v>991</v>
      </c>
      <c r="E2062" s="104"/>
      <c r="F2062" s="103" t="s">
        <v>112</v>
      </c>
      <c r="G2062" s="103" t="s">
        <v>113</v>
      </c>
      <c r="H2062" s="150" t="s">
        <v>959</v>
      </c>
      <c r="I2062" s="142" t="s">
        <v>958</v>
      </c>
      <c r="J2062" s="141" t="s">
        <v>8</v>
      </c>
    </row>
    <row r="2063" spans="1:10" ht="13.15" customHeight="1">
      <c r="D2063" s="110" t="s">
        <v>1309</v>
      </c>
      <c r="E2063" s="99" t="s">
        <v>1308</v>
      </c>
      <c r="F2063" s="98" t="s">
        <v>136</v>
      </c>
      <c r="G2063" s="98" t="s">
        <v>993</v>
      </c>
      <c r="H2063" s="151">
        <v>0.29100000000000031</v>
      </c>
      <c r="I2063" s="145">
        <v>13.99</v>
      </c>
      <c r="J2063" s="145">
        <v>4.07</v>
      </c>
    </row>
    <row r="2064" spans="1:10" ht="13.15" customHeight="1">
      <c r="D2064" s="110" t="s">
        <v>1003</v>
      </c>
      <c r="E2064" s="99" t="s">
        <v>1002</v>
      </c>
      <c r="F2064" s="98" t="s">
        <v>136</v>
      </c>
      <c r="G2064" s="98" t="s">
        <v>993</v>
      </c>
      <c r="H2064" s="151">
        <v>0.4</v>
      </c>
      <c r="I2064" s="145">
        <v>10.55</v>
      </c>
      <c r="J2064" s="145">
        <v>4.22</v>
      </c>
    </row>
    <row r="2065" spans="1:10" ht="13.15" customHeight="1">
      <c r="D2065" s="105" t="s">
        <v>965</v>
      </c>
      <c r="E2065" s="104"/>
      <c r="F2065" s="103" t="s">
        <v>112</v>
      </c>
      <c r="G2065" s="103" t="s">
        <v>113</v>
      </c>
      <c r="H2065" s="150" t="s">
        <v>959</v>
      </c>
      <c r="I2065" s="142" t="s">
        <v>958</v>
      </c>
      <c r="J2065" s="141" t="s">
        <v>8</v>
      </c>
    </row>
    <row r="2066" spans="1:10" ht="17.649999999999999" customHeight="1">
      <c r="D2066" s="110" t="s">
        <v>1640</v>
      </c>
      <c r="E2066" s="99" t="s">
        <v>1639</v>
      </c>
      <c r="F2066" s="98" t="s">
        <v>136</v>
      </c>
      <c r="G2066" s="98" t="s">
        <v>187</v>
      </c>
      <c r="H2066" s="151">
        <v>1</v>
      </c>
      <c r="I2066" s="145">
        <v>18.2</v>
      </c>
      <c r="J2066" s="145">
        <v>18.2</v>
      </c>
    </row>
    <row r="2067" spans="1:10" ht="13.15" customHeight="1">
      <c r="D2067" s="105" t="s">
        <v>960</v>
      </c>
      <c r="E2067" s="104"/>
      <c r="F2067" s="103" t="s">
        <v>112</v>
      </c>
      <c r="G2067" s="103" t="s">
        <v>113</v>
      </c>
      <c r="H2067" s="150" t="s">
        <v>959</v>
      </c>
      <c r="I2067" s="142" t="s">
        <v>958</v>
      </c>
      <c r="J2067" s="141" t="s">
        <v>8</v>
      </c>
    </row>
    <row r="2068" spans="1:10" ht="13.15" customHeight="1">
      <c r="D2068" s="110" t="s">
        <v>995</v>
      </c>
      <c r="E2068" s="99" t="s">
        <v>994</v>
      </c>
      <c r="F2068" s="98" t="s">
        <v>136</v>
      </c>
      <c r="G2068" s="98" t="s">
        <v>993</v>
      </c>
      <c r="H2068" s="151">
        <v>0.4</v>
      </c>
      <c r="I2068" s="145">
        <v>2.98</v>
      </c>
      <c r="J2068" s="145">
        <v>1.19</v>
      </c>
    </row>
    <row r="2069" spans="1:10" ht="13.15" customHeight="1">
      <c r="D2069" s="110" t="s">
        <v>1305</v>
      </c>
      <c r="E2069" s="99" t="s">
        <v>1304</v>
      </c>
      <c r="F2069" s="98" t="s">
        <v>136</v>
      </c>
      <c r="G2069" s="98" t="s">
        <v>993</v>
      </c>
      <c r="H2069" s="151">
        <v>0.4</v>
      </c>
      <c r="I2069" s="145">
        <v>2.85</v>
      </c>
      <c r="J2069" s="145">
        <v>1.1399999999999999</v>
      </c>
    </row>
    <row r="2070" spans="1:10" ht="13.15" customHeight="1">
      <c r="A2070" s="93">
        <v>240</v>
      </c>
      <c r="B2070" s="93" t="s">
        <v>443</v>
      </c>
      <c r="C2070" s="1">
        <f>J2070</f>
        <v>28.82</v>
      </c>
      <c r="D2070" s="97"/>
      <c r="E2070" s="96"/>
      <c r="F2070" s="96"/>
      <c r="G2070" s="95"/>
      <c r="H2070" s="149" t="s">
        <v>951</v>
      </c>
      <c r="I2070" s="144"/>
      <c r="J2070" s="140">
        <v>28.82</v>
      </c>
    </row>
    <row r="2071" spans="1:10" ht="17.649999999999999" customHeight="1">
      <c r="D2071" s="113" t="s">
        <v>1638</v>
      </c>
      <c r="E2071" s="112"/>
      <c r="F2071" s="112"/>
      <c r="G2071" s="112"/>
      <c r="H2071" s="148"/>
      <c r="I2071" s="143"/>
      <c r="J2071" s="144"/>
    </row>
    <row r="2072" spans="1:10" ht="13.15" customHeight="1">
      <c r="D2072" s="105" t="s">
        <v>991</v>
      </c>
      <c r="E2072" s="104"/>
      <c r="F2072" s="103" t="s">
        <v>112</v>
      </c>
      <c r="G2072" s="103" t="s">
        <v>113</v>
      </c>
      <c r="H2072" s="150" t="s">
        <v>959</v>
      </c>
      <c r="I2072" s="142" t="s">
        <v>958</v>
      </c>
      <c r="J2072" s="141" t="s">
        <v>8</v>
      </c>
    </row>
    <row r="2073" spans="1:10" ht="13.15" customHeight="1">
      <c r="D2073" s="114" t="s">
        <v>1309</v>
      </c>
      <c r="E2073" s="99" t="s">
        <v>1308</v>
      </c>
      <c r="F2073" s="98" t="s">
        <v>136</v>
      </c>
      <c r="G2073" s="98" t="s">
        <v>993</v>
      </c>
      <c r="H2073" s="151">
        <v>0.4</v>
      </c>
      <c r="I2073" s="145">
        <v>13.99</v>
      </c>
      <c r="J2073" s="145">
        <v>5.59</v>
      </c>
    </row>
    <row r="2074" spans="1:10" ht="13.15" customHeight="1">
      <c r="D2074" s="114" t="s">
        <v>1003</v>
      </c>
      <c r="E2074" s="99" t="s">
        <v>1002</v>
      </c>
      <c r="F2074" s="98" t="s">
        <v>136</v>
      </c>
      <c r="G2074" s="98" t="s">
        <v>993</v>
      </c>
      <c r="H2074" s="151">
        <v>0.4</v>
      </c>
      <c r="I2074" s="145">
        <v>10.55</v>
      </c>
      <c r="J2074" s="145">
        <v>4.22</v>
      </c>
    </row>
    <row r="2075" spans="1:10" ht="13.15" customHeight="1">
      <c r="D2075" s="105" t="s">
        <v>965</v>
      </c>
      <c r="E2075" s="104"/>
      <c r="F2075" s="103" t="s">
        <v>112</v>
      </c>
      <c r="G2075" s="103" t="s">
        <v>113</v>
      </c>
      <c r="H2075" s="150" t="s">
        <v>959</v>
      </c>
      <c r="I2075" s="142" t="s">
        <v>958</v>
      </c>
      <c r="J2075" s="141" t="s">
        <v>8</v>
      </c>
    </row>
    <row r="2076" spans="1:10" ht="17.649999999999999" customHeight="1">
      <c r="D2076" s="114" t="s">
        <v>1637</v>
      </c>
      <c r="E2076" s="99" t="s">
        <v>1636</v>
      </c>
      <c r="F2076" s="98" t="s">
        <v>136</v>
      </c>
      <c r="G2076" s="98" t="s">
        <v>226</v>
      </c>
      <c r="H2076" s="151">
        <v>1</v>
      </c>
      <c r="I2076" s="145">
        <v>235.94000000000003</v>
      </c>
      <c r="J2076" s="145">
        <v>235.94</v>
      </c>
    </row>
    <row r="2077" spans="1:10" ht="13.15" customHeight="1">
      <c r="D2077" s="105" t="s">
        <v>960</v>
      </c>
      <c r="E2077" s="104"/>
      <c r="F2077" s="103" t="s">
        <v>112</v>
      </c>
      <c r="G2077" s="103" t="s">
        <v>113</v>
      </c>
      <c r="H2077" s="150" t="s">
        <v>959</v>
      </c>
      <c r="I2077" s="142" t="s">
        <v>958</v>
      </c>
      <c r="J2077" s="141" t="s">
        <v>8</v>
      </c>
    </row>
    <row r="2078" spans="1:10" ht="13.15" customHeight="1">
      <c r="D2078" s="114" t="s">
        <v>995</v>
      </c>
      <c r="E2078" s="99" t="s">
        <v>994</v>
      </c>
      <c r="F2078" s="98" t="s">
        <v>136</v>
      </c>
      <c r="G2078" s="98" t="s">
        <v>993</v>
      </c>
      <c r="H2078" s="151">
        <v>0.4</v>
      </c>
      <c r="I2078" s="145">
        <v>2.98</v>
      </c>
      <c r="J2078" s="145">
        <v>1.19</v>
      </c>
    </row>
    <row r="2079" spans="1:10" ht="13.15" customHeight="1">
      <c r="D2079" s="114" t="s">
        <v>1305</v>
      </c>
      <c r="E2079" s="99" t="s">
        <v>1304</v>
      </c>
      <c r="F2079" s="98" t="s">
        <v>136</v>
      </c>
      <c r="G2079" s="98" t="s">
        <v>993</v>
      </c>
      <c r="H2079" s="151">
        <v>0.4</v>
      </c>
      <c r="I2079" s="145">
        <v>2.85</v>
      </c>
      <c r="J2079" s="145">
        <v>1.1399999999999999</v>
      </c>
    </row>
    <row r="2080" spans="1:10" ht="13.15" customHeight="1">
      <c r="A2080" s="93">
        <v>241</v>
      </c>
      <c r="B2080" s="93" t="s">
        <v>444</v>
      </c>
      <c r="C2080" s="1">
        <f>J2080</f>
        <v>248.07999999999998</v>
      </c>
      <c r="D2080" s="97"/>
      <c r="E2080" s="96"/>
      <c r="F2080" s="96"/>
      <c r="G2080" s="95"/>
      <c r="H2080" s="149" t="s">
        <v>951</v>
      </c>
      <c r="I2080" s="144"/>
      <c r="J2080" s="140">
        <v>248.07999999999998</v>
      </c>
    </row>
    <row r="2081" spans="1:10" ht="17.649999999999999" customHeight="1">
      <c r="D2081" s="113" t="s">
        <v>1635</v>
      </c>
      <c r="E2081" s="112"/>
      <c r="F2081" s="112"/>
      <c r="G2081" s="112"/>
      <c r="H2081" s="148"/>
      <c r="I2081" s="143"/>
      <c r="J2081" s="144"/>
    </row>
    <row r="2082" spans="1:10" ht="13.15" customHeight="1">
      <c r="D2082" s="105" t="s">
        <v>991</v>
      </c>
      <c r="E2082" s="104"/>
      <c r="F2082" s="103" t="s">
        <v>112</v>
      </c>
      <c r="G2082" s="103" t="s">
        <v>113</v>
      </c>
      <c r="H2082" s="150" t="s">
        <v>959</v>
      </c>
      <c r="I2082" s="142" t="s">
        <v>958</v>
      </c>
      <c r="J2082" s="141" t="s">
        <v>8</v>
      </c>
    </row>
    <row r="2083" spans="1:10" ht="13.15" customHeight="1">
      <c r="D2083" s="114" t="s">
        <v>1309</v>
      </c>
      <c r="E2083" s="99" t="s">
        <v>1308</v>
      </c>
      <c r="F2083" s="98" t="s">
        <v>136</v>
      </c>
      <c r="G2083" s="98" t="s">
        <v>993</v>
      </c>
      <c r="H2083" s="151">
        <v>0.11800000000000001</v>
      </c>
      <c r="I2083" s="145">
        <v>13.99</v>
      </c>
      <c r="J2083" s="145">
        <v>1.65</v>
      </c>
    </row>
    <row r="2084" spans="1:10" ht="13.15" customHeight="1">
      <c r="D2084" s="114" t="s">
        <v>1003</v>
      </c>
      <c r="E2084" s="99" t="s">
        <v>1002</v>
      </c>
      <c r="F2084" s="98" t="s">
        <v>136</v>
      </c>
      <c r="G2084" s="98" t="s">
        <v>993</v>
      </c>
      <c r="H2084" s="151">
        <v>0.2</v>
      </c>
      <c r="I2084" s="145">
        <v>10.55</v>
      </c>
      <c r="J2084" s="145">
        <v>2.11</v>
      </c>
    </row>
    <row r="2085" spans="1:10" ht="13.15" customHeight="1">
      <c r="D2085" s="105" t="s">
        <v>965</v>
      </c>
      <c r="E2085" s="104"/>
      <c r="F2085" s="103" t="s">
        <v>112</v>
      </c>
      <c r="G2085" s="103" t="s">
        <v>113</v>
      </c>
      <c r="H2085" s="150" t="s">
        <v>959</v>
      </c>
      <c r="I2085" s="142" t="s">
        <v>958</v>
      </c>
      <c r="J2085" s="141" t="s">
        <v>8</v>
      </c>
    </row>
    <row r="2086" spans="1:10" ht="19.149999999999999" customHeight="1">
      <c r="D2086" s="114" t="s">
        <v>1634</v>
      </c>
      <c r="E2086" s="107" t="s">
        <v>1633</v>
      </c>
      <c r="F2086" s="98" t="s">
        <v>136</v>
      </c>
      <c r="G2086" s="98" t="s">
        <v>226</v>
      </c>
      <c r="H2086" s="151">
        <v>1</v>
      </c>
      <c r="I2086" s="145">
        <v>17.100000000000001</v>
      </c>
      <c r="J2086" s="145">
        <v>17.100000000000001</v>
      </c>
    </row>
    <row r="2087" spans="1:10" ht="13.15" customHeight="1">
      <c r="D2087" s="105" t="s">
        <v>960</v>
      </c>
      <c r="E2087" s="104"/>
      <c r="F2087" s="103" t="s">
        <v>112</v>
      </c>
      <c r="G2087" s="103" t="s">
        <v>113</v>
      </c>
      <c r="H2087" s="150" t="s">
        <v>959</v>
      </c>
      <c r="I2087" s="142" t="s">
        <v>958</v>
      </c>
      <c r="J2087" s="141" t="s">
        <v>8</v>
      </c>
    </row>
    <row r="2088" spans="1:10" ht="13.15" customHeight="1">
      <c r="D2088" s="114" t="s">
        <v>995</v>
      </c>
      <c r="E2088" s="99" t="s">
        <v>994</v>
      </c>
      <c r="F2088" s="98" t="s">
        <v>136</v>
      </c>
      <c r="G2088" s="98" t="s">
        <v>993</v>
      </c>
      <c r="H2088" s="151">
        <v>0.2</v>
      </c>
      <c r="I2088" s="145">
        <v>2.98</v>
      </c>
      <c r="J2088" s="145">
        <v>0.59</v>
      </c>
    </row>
    <row r="2089" spans="1:10" ht="13.15" customHeight="1">
      <c r="D2089" s="114" t="s">
        <v>1305</v>
      </c>
      <c r="E2089" s="99" t="s">
        <v>1304</v>
      </c>
      <c r="F2089" s="98" t="s">
        <v>136</v>
      </c>
      <c r="G2089" s="98" t="s">
        <v>993</v>
      </c>
      <c r="H2089" s="151">
        <v>0.2</v>
      </c>
      <c r="I2089" s="145">
        <v>2.85</v>
      </c>
      <c r="J2089" s="145">
        <v>0.56999999999999995</v>
      </c>
    </row>
    <row r="2090" spans="1:10" ht="13.15" customHeight="1">
      <c r="A2090" s="93">
        <v>242</v>
      </c>
      <c r="B2090" s="93" t="s">
        <v>445</v>
      </c>
      <c r="C2090" s="1">
        <f>J2090</f>
        <v>22.02</v>
      </c>
      <c r="D2090" s="97"/>
      <c r="E2090" s="96"/>
      <c r="F2090" s="96"/>
      <c r="G2090" s="95"/>
      <c r="H2090" s="149" t="s">
        <v>951</v>
      </c>
      <c r="I2090" s="144"/>
      <c r="J2090" s="140">
        <v>22.02</v>
      </c>
    </row>
    <row r="2091" spans="1:10" ht="19.149999999999999" customHeight="1">
      <c r="D2091" s="109" t="s">
        <v>1632</v>
      </c>
      <c r="E2091" s="108"/>
      <c r="F2091" s="108"/>
      <c r="G2091" s="108"/>
      <c r="H2091" s="152"/>
      <c r="I2091" s="146"/>
      <c r="J2091" s="147"/>
    </row>
    <row r="2092" spans="1:10" ht="13.15" customHeight="1">
      <c r="D2092" s="105" t="s">
        <v>965</v>
      </c>
      <c r="E2092" s="104"/>
      <c r="F2092" s="103" t="s">
        <v>112</v>
      </c>
      <c r="G2092" s="103" t="s">
        <v>113</v>
      </c>
      <c r="H2092" s="150" t="s">
        <v>959</v>
      </c>
      <c r="I2092" s="142" t="s">
        <v>958</v>
      </c>
      <c r="J2092" s="141" t="s">
        <v>8</v>
      </c>
    </row>
    <row r="2093" spans="1:10" ht="24.75" customHeight="1">
      <c r="D2093" s="106">
        <v>1018</v>
      </c>
      <c r="E2093" s="107" t="s">
        <v>1631</v>
      </c>
      <c r="F2093" s="98" t="s">
        <v>121</v>
      </c>
      <c r="G2093" s="98" t="s">
        <v>125</v>
      </c>
      <c r="H2093" s="151">
        <v>1.0149999999999999</v>
      </c>
      <c r="I2093" s="145">
        <v>44.967469110576893</v>
      </c>
      <c r="J2093" s="145">
        <v>45.64</v>
      </c>
    </row>
    <row r="2094" spans="1:10" ht="19.149999999999999" customHeight="1">
      <c r="D2094" s="106">
        <v>21127</v>
      </c>
      <c r="E2094" s="107" t="s">
        <v>1352</v>
      </c>
      <c r="F2094" s="98" t="s">
        <v>121</v>
      </c>
      <c r="G2094" s="98" t="s">
        <v>118</v>
      </c>
      <c r="H2094" s="151">
        <v>8.9999999999999993E-3</v>
      </c>
      <c r="I2094" s="145">
        <v>4.45</v>
      </c>
      <c r="J2094" s="145">
        <v>0.04</v>
      </c>
    </row>
    <row r="2095" spans="1:10" ht="13.15" customHeight="1">
      <c r="D2095" s="105" t="s">
        <v>960</v>
      </c>
      <c r="E2095" s="104"/>
      <c r="F2095" s="103" t="s">
        <v>112</v>
      </c>
      <c r="G2095" s="103" t="s">
        <v>113</v>
      </c>
      <c r="H2095" s="150" t="s">
        <v>959</v>
      </c>
      <c r="I2095" s="142" t="s">
        <v>958</v>
      </c>
      <c r="J2095" s="141" t="s">
        <v>8</v>
      </c>
    </row>
    <row r="2096" spans="1:10" ht="13.15" customHeight="1">
      <c r="D2096" s="100">
        <v>88247</v>
      </c>
      <c r="E2096" s="99" t="s">
        <v>1300</v>
      </c>
      <c r="F2096" s="98" t="s">
        <v>121</v>
      </c>
      <c r="G2096" s="98" t="s">
        <v>147</v>
      </c>
      <c r="H2096" s="151">
        <v>8.6999999999999994E-2</v>
      </c>
      <c r="I2096" s="145">
        <v>14.01</v>
      </c>
      <c r="J2096" s="145">
        <v>1.21</v>
      </c>
    </row>
    <row r="2097" spans="1:10" ht="13.15" customHeight="1">
      <c r="D2097" s="100">
        <v>88264</v>
      </c>
      <c r="E2097" s="99" t="s">
        <v>1299</v>
      </c>
      <c r="F2097" s="98" t="s">
        <v>121</v>
      </c>
      <c r="G2097" s="98" t="s">
        <v>147</v>
      </c>
      <c r="H2097" s="151">
        <v>8.6999999999999994E-2</v>
      </c>
      <c r="I2097" s="145">
        <v>17.940000000000001</v>
      </c>
      <c r="J2097" s="145">
        <v>1.56</v>
      </c>
    </row>
    <row r="2098" spans="1:10" ht="13.15" customHeight="1">
      <c r="A2098" s="93">
        <v>243</v>
      </c>
      <c r="B2098" s="93">
        <v>92988</v>
      </c>
      <c r="C2098" s="1">
        <f>J2098</f>
        <v>48.45</v>
      </c>
      <c r="D2098" s="97"/>
      <c r="E2098" s="96"/>
      <c r="F2098" s="96"/>
      <c r="G2098" s="95"/>
      <c r="H2098" s="149" t="s">
        <v>951</v>
      </c>
      <c r="I2098" s="144"/>
      <c r="J2098" s="140">
        <v>48.45</v>
      </c>
    </row>
    <row r="2099" spans="1:10" ht="17.649999999999999" customHeight="1">
      <c r="D2099" s="113" t="s">
        <v>1630</v>
      </c>
      <c r="E2099" s="112"/>
      <c r="F2099" s="112"/>
      <c r="G2099" s="112"/>
      <c r="H2099" s="148"/>
      <c r="I2099" s="143"/>
      <c r="J2099" s="144"/>
    </row>
    <row r="2100" spans="1:10" ht="13.15" customHeight="1">
      <c r="D2100" s="105" t="s">
        <v>991</v>
      </c>
      <c r="E2100" s="104"/>
      <c r="F2100" s="103" t="s">
        <v>112</v>
      </c>
      <c r="G2100" s="103" t="s">
        <v>113</v>
      </c>
      <c r="H2100" s="150" t="s">
        <v>959</v>
      </c>
      <c r="I2100" s="142" t="s">
        <v>958</v>
      </c>
      <c r="J2100" s="141" t="s">
        <v>8</v>
      </c>
    </row>
    <row r="2101" spans="1:10" ht="13.15" customHeight="1">
      <c r="D2101" s="110" t="s">
        <v>1309</v>
      </c>
      <c r="E2101" s="99" t="s">
        <v>1308</v>
      </c>
      <c r="F2101" s="98" t="s">
        <v>136</v>
      </c>
      <c r="G2101" s="98" t="s">
        <v>993</v>
      </c>
      <c r="H2101" s="151">
        <v>2</v>
      </c>
      <c r="I2101" s="145">
        <v>13.99</v>
      </c>
      <c r="J2101" s="145">
        <v>27.98</v>
      </c>
    </row>
    <row r="2102" spans="1:10" ht="13.15" customHeight="1">
      <c r="D2102" s="110" t="s">
        <v>1003</v>
      </c>
      <c r="E2102" s="99" t="s">
        <v>1002</v>
      </c>
      <c r="F2102" s="98" t="s">
        <v>136</v>
      </c>
      <c r="G2102" s="98" t="s">
        <v>993</v>
      </c>
      <c r="H2102" s="151">
        <v>2</v>
      </c>
      <c r="I2102" s="145">
        <v>10.55</v>
      </c>
      <c r="J2102" s="145">
        <v>21.1</v>
      </c>
    </row>
    <row r="2103" spans="1:10" ht="13.15" customHeight="1">
      <c r="D2103" s="105" t="s">
        <v>965</v>
      </c>
      <c r="E2103" s="104"/>
      <c r="F2103" s="103" t="s">
        <v>112</v>
      </c>
      <c r="G2103" s="103" t="s">
        <v>113</v>
      </c>
      <c r="H2103" s="150" t="s">
        <v>959</v>
      </c>
      <c r="I2103" s="142" t="s">
        <v>958</v>
      </c>
      <c r="J2103" s="141" t="s">
        <v>8</v>
      </c>
    </row>
    <row r="2104" spans="1:10" ht="19.149999999999999" customHeight="1">
      <c r="D2104" s="110" t="s">
        <v>1629</v>
      </c>
      <c r="E2104" s="107" t="s">
        <v>1628</v>
      </c>
      <c r="F2104" s="98" t="s">
        <v>136</v>
      </c>
      <c r="G2104" s="98" t="s">
        <v>226</v>
      </c>
      <c r="H2104" s="151">
        <v>1</v>
      </c>
      <c r="I2104" s="145">
        <v>402.66</v>
      </c>
      <c r="J2104" s="145">
        <v>402.66</v>
      </c>
    </row>
    <row r="2105" spans="1:10" ht="13.15" customHeight="1">
      <c r="D2105" s="105" t="s">
        <v>960</v>
      </c>
      <c r="E2105" s="104"/>
      <c r="F2105" s="103" t="s">
        <v>112</v>
      </c>
      <c r="G2105" s="103" t="s">
        <v>113</v>
      </c>
      <c r="H2105" s="150" t="s">
        <v>959</v>
      </c>
      <c r="I2105" s="142" t="s">
        <v>958</v>
      </c>
      <c r="J2105" s="141" t="s">
        <v>8</v>
      </c>
    </row>
    <row r="2106" spans="1:10" ht="13.15" customHeight="1">
      <c r="D2106" s="110" t="s">
        <v>995</v>
      </c>
      <c r="E2106" s="99" t="s">
        <v>994</v>
      </c>
      <c r="F2106" s="98" t="s">
        <v>136</v>
      </c>
      <c r="G2106" s="98" t="s">
        <v>993</v>
      </c>
      <c r="H2106" s="151">
        <v>2</v>
      </c>
      <c r="I2106" s="145">
        <v>2.98</v>
      </c>
      <c r="J2106" s="145">
        <v>5.96</v>
      </c>
    </row>
    <row r="2107" spans="1:10" ht="13.15" customHeight="1">
      <c r="D2107" s="110" t="s">
        <v>1305</v>
      </c>
      <c r="E2107" s="99" t="s">
        <v>1304</v>
      </c>
      <c r="F2107" s="98" t="s">
        <v>136</v>
      </c>
      <c r="G2107" s="98" t="s">
        <v>993</v>
      </c>
      <c r="H2107" s="151">
        <v>2</v>
      </c>
      <c r="I2107" s="145">
        <v>2.85</v>
      </c>
      <c r="J2107" s="145">
        <v>5.7</v>
      </c>
    </row>
    <row r="2108" spans="1:10" ht="13.15" customHeight="1">
      <c r="A2108" s="93">
        <v>244</v>
      </c>
      <c r="B2108" s="93" t="s">
        <v>446</v>
      </c>
      <c r="C2108" s="1">
        <f>J2108</f>
        <v>463.4</v>
      </c>
      <c r="D2108" s="97"/>
      <c r="E2108" s="96"/>
      <c r="F2108" s="96"/>
      <c r="G2108" s="95"/>
      <c r="H2108" s="149" t="s">
        <v>951</v>
      </c>
      <c r="I2108" s="144"/>
      <c r="J2108" s="140">
        <v>463.4</v>
      </c>
    </row>
    <row r="2109" spans="1:10" ht="19.149999999999999" customHeight="1">
      <c r="D2109" s="109" t="s">
        <v>1627</v>
      </c>
      <c r="E2109" s="108"/>
      <c r="F2109" s="108"/>
      <c r="G2109" s="108"/>
      <c r="H2109" s="152"/>
      <c r="I2109" s="146"/>
      <c r="J2109" s="147"/>
    </row>
    <row r="2110" spans="1:10" ht="13.15" customHeight="1">
      <c r="A2110" s="93">
        <v>245</v>
      </c>
      <c r="B2110" s="93" t="s">
        <v>448</v>
      </c>
      <c r="C2110" s="1">
        <f>J2110</f>
        <v>7200</v>
      </c>
      <c r="D2110" s="113"/>
      <c r="E2110" s="94"/>
      <c r="H2110" s="149" t="s">
        <v>951</v>
      </c>
      <c r="J2110" s="140">
        <v>7200</v>
      </c>
    </row>
    <row r="2111" spans="1:10" ht="19.149999999999999" customHeight="1">
      <c r="D2111" s="109" t="s">
        <v>1626</v>
      </c>
      <c r="E2111" s="108"/>
      <c r="F2111" s="108"/>
      <c r="G2111" s="108"/>
      <c r="H2111" s="152"/>
      <c r="I2111" s="146"/>
      <c r="J2111" s="147"/>
    </row>
    <row r="2112" spans="1:10" ht="13.15" customHeight="1">
      <c r="A2112" s="93">
        <v>246</v>
      </c>
      <c r="B2112" s="93">
        <v>39609</v>
      </c>
      <c r="C2112" s="1">
        <f>J2112</f>
        <v>58015.77</v>
      </c>
      <c r="D2112" s="113"/>
      <c r="E2112" s="94"/>
      <c r="H2112" s="149" t="s">
        <v>951</v>
      </c>
      <c r="J2112" s="140">
        <v>58015.77</v>
      </c>
    </row>
    <row r="2113" spans="1:10" ht="19.149999999999999" customHeight="1">
      <c r="D2113" s="109" t="s">
        <v>1625</v>
      </c>
      <c r="E2113" s="108"/>
      <c r="F2113" s="108"/>
      <c r="G2113" s="108"/>
      <c r="H2113" s="152"/>
      <c r="I2113" s="146"/>
      <c r="J2113" s="147"/>
    </row>
    <row r="2114" spans="1:10" ht="13.15" customHeight="1">
      <c r="D2114" s="105" t="s">
        <v>965</v>
      </c>
      <c r="E2114" s="104"/>
      <c r="F2114" s="103" t="s">
        <v>112</v>
      </c>
      <c r="G2114" s="103" t="s">
        <v>113</v>
      </c>
      <c r="H2114" s="150" t="s">
        <v>959</v>
      </c>
      <c r="I2114" s="142" t="s">
        <v>958</v>
      </c>
      <c r="J2114" s="141" t="s">
        <v>8</v>
      </c>
    </row>
    <row r="2115" spans="1:10" ht="19.149999999999999" customHeight="1">
      <c r="D2115" s="106">
        <v>39385</v>
      </c>
      <c r="E2115" s="107" t="s">
        <v>1624</v>
      </c>
      <c r="F2115" s="98" t="s">
        <v>121</v>
      </c>
      <c r="G2115" s="98" t="s">
        <v>118</v>
      </c>
      <c r="H2115" s="151">
        <v>1</v>
      </c>
      <c r="I2115" s="145">
        <v>22.86</v>
      </c>
      <c r="J2115" s="145">
        <v>22.86</v>
      </c>
    </row>
    <row r="2116" spans="1:10" ht="13.15" customHeight="1">
      <c r="D2116" s="105" t="s">
        <v>960</v>
      </c>
      <c r="E2116" s="104"/>
      <c r="F2116" s="103" t="s">
        <v>112</v>
      </c>
      <c r="G2116" s="103" t="s">
        <v>113</v>
      </c>
      <c r="H2116" s="150" t="s">
        <v>959</v>
      </c>
      <c r="I2116" s="142" t="s">
        <v>958</v>
      </c>
      <c r="J2116" s="141" t="s">
        <v>8</v>
      </c>
    </row>
    <row r="2117" spans="1:10" ht="13.15" customHeight="1">
      <c r="D2117" s="100">
        <v>88247</v>
      </c>
      <c r="E2117" s="99" t="s">
        <v>1300</v>
      </c>
      <c r="F2117" s="98" t="s">
        <v>121</v>
      </c>
      <c r="G2117" s="98" t="s">
        <v>147</v>
      </c>
      <c r="H2117" s="151">
        <v>0.22309999999999999</v>
      </c>
      <c r="I2117" s="145">
        <v>14.01</v>
      </c>
      <c r="J2117" s="145">
        <v>3.12</v>
      </c>
    </row>
    <row r="2118" spans="1:10" ht="13.15" customHeight="1">
      <c r="D2118" s="100">
        <v>88264</v>
      </c>
      <c r="E2118" s="99" t="s">
        <v>1299</v>
      </c>
      <c r="F2118" s="98" t="s">
        <v>121</v>
      </c>
      <c r="G2118" s="98" t="s">
        <v>147</v>
      </c>
      <c r="H2118" s="151">
        <v>0.43642496199324293</v>
      </c>
      <c r="I2118" s="145">
        <v>17.940000000000001</v>
      </c>
      <c r="J2118" s="145">
        <v>7.82</v>
      </c>
    </row>
    <row r="2119" spans="1:10" ht="13.15" customHeight="1">
      <c r="A2119" s="93">
        <v>247</v>
      </c>
      <c r="B2119" s="93">
        <v>97592</v>
      </c>
      <c r="C2119" s="1">
        <f>J2119</f>
        <v>33.799999999999997</v>
      </c>
      <c r="D2119" s="97"/>
      <c r="E2119" s="96"/>
      <c r="F2119" s="96"/>
      <c r="G2119" s="95"/>
      <c r="H2119" s="149" t="s">
        <v>951</v>
      </c>
      <c r="I2119" s="144"/>
      <c r="J2119" s="140">
        <v>33.799999999999997</v>
      </c>
    </row>
    <row r="2120" spans="1:10" ht="19.149999999999999" customHeight="1">
      <c r="D2120" s="109" t="s">
        <v>1623</v>
      </c>
      <c r="E2120" s="108"/>
      <c r="F2120" s="108"/>
      <c r="G2120" s="108"/>
      <c r="H2120" s="152"/>
      <c r="I2120" s="146"/>
      <c r="J2120" s="147"/>
    </row>
    <row r="2121" spans="1:10" ht="13.15" customHeight="1">
      <c r="A2121" s="93">
        <v>248</v>
      </c>
      <c r="B2121" s="93" t="s">
        <v>449</v>
      </c>
      <c r="C2121" s="1">
        <f>J2121</f>
        <v>67.78</v>
      </c>
      <c r="D2121" s="113"/>
      <c r="E2121" s="94"/>
      <c r="H2121" s="149" t="s">
        <v>951</v>
      </c>
      <c r="J2121" s="140">
        <v>67.78</v>
      </c>
    </row>
    <row r="2122" spans="1:10" ht="17.649999999999999" customHeight="1">
      <c r="D2122" s="113" t="s">
        <v>1622</v>
      </c>
      <c r="E2122" s="112"/>
      <c r="F2122" s="112"/>
      <c r="G2122" s="112"/>
      <c r="H2122" s="148"/>
      <c r="I2122" s="143"/>
      <c r="J2122" s="144"/>
    </row>
    <row r="2123" spans="1:10" ht="13.15" customHeight="1">
      <c r="D2123" s="105" t="s">
        <v>991</v>
      </c>
      <c r="E2123" s="104"/>
      <c r="F2123" s="103" t="s">
        <v>112</v>
      </c>
      <c r="G2123" s="103" t="s">
        <v>113</v>
      </c>
      <c r="H2123" s="150" t="s">
        <v>959</v>
      </c>
      <c r="I2123" s="142" t="s">
        <v>958</v>
      </c>
      <c r="J2123" s="141" t="s">
        <v>8</v>
      </c>
    </row>
    <row r="2124" spans="1:10" ht="13.15" customHeight="1">
      <c r="D2124" s="118">
        <v>88264</v>
      </c>
      <c r="E2124" s="99" t="s">
        <v>1299</v>
      </c>
      <c r="F2124" s="98" t="s">
        <v>121</v>
      </c>
      <c r="G2124" s="98" t="s">
        <v>147</v>
      </c>
      <c r="H2124" s="151">
        <v>1</v>
      </c>
      <c r="I2124" s="145">
        <v>17.940000000000001</v>
      </c>
      <c r="J2124" s="145">
        <v>17.940000000000001</v>
      </c>
    </row>
    <row r="2125" spans="1:10" ht="13.15" customHeight="1">
      <c r="D2125" s="118">
        <v>88247</v>
      </c>
      <c r="E2125" s="99" t="s">
        <v>1300</v>
      </c>
      <c r="F2125" s="98" t="s">
        <v>121</v>
      </c>
      <c r="G2125" s="98" t="s">
        <v>147</v>
      </c>
      <c r="H2125" s="151">
        <v>1</v>
      </c>
      <c r="I2125" s="145">
        <v>14.01</v>
      </c>
      <c r="J2125" s="145">
        <v>14.01</v>
      </c>
    </row>
    <row r="2126" spans="1:10" ht="13.15" customHeight="1">
      <c r="D2126" s="105" t="s">
        <v>965</v>
      </c>
      <c r="E2126" s="104"/>
      <c r="F2126" s="103" t="s">
        <v>112</v>
      </c>
      <c r="G2126" s="103" t="s">
        <v>113</v>
      </c>
      <c r="H2126" s="150" t="s">
        <v>959</v>
      </c>
      <c r="I2126" s="142" t="s">
        <v>958</v>
      </c>
      <c r="J2126" s="141" t="s">
        <v>8</v>
      </c>
    </row>
    <row r="2127" spans="1:10" ht="13.15" customHeight="1">
      <c r="D2127" s="117" t="s">
        <v>1621</v>
      </c>
      <c r="E2127" s="99" t="s">
        <v>1620</v>
      </c>
      <c r="F2127" s="98" t="s">
        <v>140</v>
      </c>
      <c r="G2127" s="98" t="s">
        <v>125</v>
      </c>
      <c r="H2127" s="151">
        <v>0.3</v>
      </c>
      <c r="I2127" s="145">
        <v>4.53</v>
      </c>
      <c r="J2127" s="145">
        <v>1.35</v>
      </c>
    </row>
    <row r="2128" spans="1:10" ht="13.15" customHeight="1">
      <c r="D2128" s="117" t="s">
        <v>1619</v>
      </c>
      <c r="E2128" s="99" t="s">
        <v>1618</v>
      </c>
      <c r="F2128" s="98" t="s">
        <v>140</v>
      </c>
      <c r="G2128" s="98" t="s">
        <v>118</v>
      </c>
      <c r="H2128" s="151">
        <v>1</v>
      </c>
      <c r="I2128" s="145">
        <v>165.48875056739504</v>
      </c>
      <c r="J2128" s="145">
        <v>165.48</v>
      </c>
    </row>
    <row r="2129" spans="1:10" ht="13.15" customHeight="1">
      <c r="A2129" s="93">
        <v>249</v>
      </c>
      <c r="B2129" s="93">
        <v>60615</v>
      </c>
      <c r="C2129" s="1">
        <f>J2129</f>
        <v>198.78</v>
      </c>
      <c r="D2129" s="97"/>
      <c r="E2129" s="96"/>
      <c r="F2129" s="96"/>
      <c r="G2129" s="95"/>
      <c r="H2129" s="149" t="s">
        <v>951</v>
      </c>
      <c r="I2129" s="144"/>
      <c r="J2129" s="140">
        <v>198.78</v>
      </c>
    </row>
    <row r="2130" spans="1:10" ht="17.649999999999999" customHeight="1">
      <c r="D2130" s="113" t="s">
        <v>1617</v>
      </c>
      <c r="E2130" s="112"/>
      <c r="F2130" s="112"/>
      <c r="G2130" s="112"/>
      <c r="H2130" s="148"/>
      <c r="I2130" s="143"/>
      <c r="J2130" s="144"/>
    </row>
    <row r="2131" spans="1:10" ht="13.15" customHeight="1">
      <c r="A2131" s="93">
        <v>250</v>
      </c>
      <c r="B2131" s="93" t="s">
        <v>451</v>
      </c>
      <c r="C2131" s="1">
        <f>J2131</f>
        <v>39.01</v>
      </c>
      <c r="D2131" s="113"/>
      <c r="E2131" s="94"/>
      <c r="H2131" s="149" t="s">
        <v>951</v>
      </c>
      <c r="J2131" s="140">
        <v>39.01</v>
      </c>
    </row>
    <row r="2132" spans="1:10" ht="17.649999999999999" customHeight="1">
      <c r="D2132" s="113" t="s">
        <v>1616</v>
      </c>
      <c r="E2132" s="112"/>
      <c r="F2132" s="112"/>
      <c r="G2132" s="112"/>
      <c r="H2132" s="148"/>
      <c r="I2132" s="143"/>
      <c r="J2132" s="144"/>
    </row>
    <row r="2133" spans="1:10" ht="13.15" customHeight="1">
      <c r="A2133" s="93">
        <v>251</v>
      </c>
      <c r="B2133" s="93" t="s">
        <v>453</v>
      </c>
      <c r="C2133" s="1">
        <f>J2133</f>
        <v>422.84</v>
      </c>
      <c r="D2133" s="113"/>
      <c r="E2133" s="94"/>
      <c r="H2133" s="149" t="s">
        <v>951</v>
      </c>
      <c r="J2133" s="140">
        <v>422.84</v>
      </c>
    </row>
    <row r="2134" spans="1:10" ht="17.649999999999999" customHeight="1">
      <c r="D2134" s="113" t="s">
        <v>1615</v>
      </c>
      <c r="E2134" s="112"/>
      <c r="F2134" s="112"/>
      <c r="G2134" s="112"/>
      <c r="H2134" s="148"/>
      <c r="I2134" s="143"/>
      <c r="J2134" s="144"/>
    </row>
    <row r="2135" spans="1:10" ht="13.15" customHeight="1">
      <c r="A2135" s="93">
        <v>252</v>
      </c>
      <c r="B2135" s="93" t="s">
        <v>455</v>
      </c>
      <c r="C2135" s="1">
        <f>J2135</f>
        <v>2145.0100000000002</v>
      </c>
      <c r="D2135" s="113"/>
      <c r="E2135" s="94"/>
      <c r="H2135" s="149" t="s">
        <v>951</v>
      </c>
      <c r="J2135" s="140">
        <v>2145.0100000000002</v>
      </c>
    </row>
    <row r="2136" spans="1:10" ht="19.149999999999999" customHeight="1">
      <c r="D2136" s="109" t="s">
        <v>1614</v>
      </c>
      <c r="E2136" s="108"/>
      <c r="F2136" s="108"/>
      <c r="G2136" s="108"/>
      <c r="H2136" s="152"/>
      <c r="I2136" s="146"/>
      <c r="J2136" s="147"/>
    </row>
    <row r="2137" spans="1:10" ht="13.15" customHeight="1">
      <c r="D2137" s="105" t="s">
        <v>965</v>
      </c>
      <c r="E2137" s="104"/>
      <c r="F2137" s="101" t="s">
        <v>112</v>
      </c>
      <c r="G2137" s="119" t="s">
        <v>113</v>
      </c>
      <c r="H2137" s="150" t="s">
        <v>959</v>
      </c>
      <c r="I2137" s="142" t="s">
        <v>958</v>
      </c>
      <c r="J2137" s="141" t="s">
        <v>8</v>
      </c>
    </row>
    <row r="2138" spans="1:10" ht="24.75" customHeight="1">
      <c r="D2138" s="106">
        <v>1014</v>
      </c>
      <c r="E2138" s="99" t="s">
        <v>1613</v>
      </c>
      <c r="F2138" s="98" t="s">
        <v>121</v>
      </c>
      <c r="G2138" s="98" t="s">
        <v>125</v>
      </c>
      <c r="H2138" s="151">
        <v>1.19</v>
      </c>
      <c r="I2138" s="145">
        <v>1.7705485207100589</v>
      </c>
      <c r="J2138" s="145">
        <v>2.1</v>
      </c>
    </row>
    <row r="2139" spans="1:10" ht="19.149999999999999" customHeight="1">
      <c r="D2139" s="106">
        <v>21127</v>
      </c>
      <c r="E2139" s="107" t="s">
        <v>1352</v>
      </c>
      <c r="F2139" s="98" t="s">
        <v>121</v>
      </c>
      <c r="G2139" s="98" t="s">
        <v>118</v>
      </c>
      <c r="H2139" s="151">
        <v>8.9999999999999993E-3</v>
      </c>
      <c r="I2139" s="145">
        <v>4.45</v>
      </c>
      <c r="J2139" s="145">
        <v>0.04</v>
      </c>
    </row>
    <row r="2140" spans="1:10" ht="13.15" customHeight="1">
      <c r="D2140" s="105" t="s">
        <v>960</v>
      </c>
      <c r="E2140" s="104"/>
      <c r="F2140" s="103" t="s">
        <v>112</v>
      </c>
      <c r="G2140" s="103" t="s">
        <v>113</v>
      </c>
      <c r="H2140" s="150" t="s">
        <v>959</v>
      </c>
      <c r="I2140" s="142" t="s">
        <v>958</v>
      </c>
      <c r="J2140" s="141" t="s">
        <v>8</v>
      </c>
    </row>
    <row r="2141" spans="1:10" ht="13.15" customHeight="1">
      <c r="D2141" s="100">
        <v>88247</v>
      </c>
      <c r="E2141" s="99" t="s">
        <v>1300</v>
      </c>
      <c r="F2141" s="98" t="s">
        <v>121</v>
      </c>
      <c r="G2141" s="98" t="s">
        <v>147</v>
      </c>
      <c r="H2141" s="151">
        <v>0.03</v>
      </c>
      <c r="I2141" s="145">
        <v>14.01</v>
      </c>
      <c r="J2141" s="145">
        <v>0.42</v>
      </c>
    </row>
    <row r="2142" spans="1:10" ht="13.15" customHeight="1">
      <c r="D2142" s="100">
        <v>88264</v>
      </c>
      <c r="E2142" s="99" t="s">
        <v>1299</v>
      </c>
      <c r="F2142" s="98" t="s">
        <v>121</v>
      </c>
      <c r="G2142" s="98" t="s">
        <v>147</v>
      </c>
      <c r="H2142" s="151">
        <v>0.03</v>
      </c>
      <c r="I2142" s="145">
        <v>17.940000000000001</v>
      </c>
      <c r="J2142" s="145">
        <v>0.53</v>
      </c>
    </row>
    <row r="2143" spans="1:10" ht="13.15" customHeight="1">
      <c r="A2143" s="93">
        <v>253</v>
      </c>
      <c r="B2143" s="93">
        <v>91926</v>
      </c>
      <c r="C2143" s="1">
        <f>J2143</f>
        <v>3.09</v>
      </c>
      <c r="D2143" s="97"/>
      <c r="E2143" s="96"/>
      <c r="F2143" s="96"/>
      <c r="G2143" s="95"/>
      <c r="H2143" s="149" t="s">
        <v>951</v>
      </c>
      <c r="I2143" s="144"/>
      <c r="J2143" s="140">
        <v>3.09</v>
      </c>
    </row>
    <row r="2144" spans="1:10" ht="19.149999999999999" customHeight="1">
      <c r="D2144" s="109" t="s">
        <v>1612</v>
      </c>
      <c r="E2144" s="108"/>
      <c r="F2144" s="108"/>
      <c r="G2144" s="108"/>
      <c r="H2144" s="152"/>
      <c r="I2144" s="146"/>
      <c r="J2144" s="147"/>
    </row>
    <row r="2145" spans="1:10" ht="13.15" customHeight="1">
      <c r="D2145" s="105" t="s">
        <v>965</v>
      </c>
      <c r="E2145" s="104"/>
      <c r="F2145" s="103" t="s">
        <v>112</v>
      </c>
      <c r="G2145" s="103" t="s">
        <v>113</v>
      </c>
      <c r="H2145" s="150" t="s">
        <v>959</v>
      </c>
      <c r="I2145" s="142" t="s">
        <v>958</v>
      </c>
      <c r="J2145" s="141" t="s">
        <v>8</v>
      </c>
    </row>
    <row r="2146" spans="1:10" ht="19.149999999999999" customHeight="1">
      <c r="D2146" s="106">
        <v>39243</v>
      </c>
      <c r="E2146" s="107" t="s">
        <v>1611</v>
      </c>
      <c r="F2146" s="98" t="s">
        <v>121</v>
      </c>
      <c r="G2146" s="98" t="s">
        <v>125</v>
      </c>
      <c r="H2146" s="151">
        <v>1.1000000000000001</v>
      </c>
      <c r="I2146" s="145">
        <v>1.98</v>
      </c>
      <c r="J2146" s="145">
        <v>2.17</v>
      </c>
    </row>
    <row r="2147" spans="1:10" ht="13.15" customHeight="1">
      <c r="D2147" s="105" t="s">
        <v>960</v>
      </c>
      <c r="E2147" s="104"/>
      <c r="F2147" s="103" t="s">
        <v>112</v>
      </c>
      <c r="G2147" s="103" t="s">
        <v>113</v>
      </c>
      <c r="H2147" s="150" t="s">
        <v>959</v>
      </c>
      <c r="I2147" s="142" t="s">
        <v>958</v>
      </c>
      <c r="J2147" s="141" t="s">
        <v>8</v>
      </c>
    </row>
    <row r="2148" spans="1:10" ht="13.15" customHeight="1">
      <c r="D2148" s="100">
        <v>88247</v>
      </c>
      <c r="E2148" s="99" t="s">
        <v>1300</v>
      </c>
      <c r="F2148" s="98" t="s">
        <v>121</v>
      </c>
      <c r="G2148" s="98" t="s">
        <v>147</v>
      </c>
      <c r="H2148" s="151">
        <v>5.5E-2</v>
      </c>
      <c r="I2148" s="145">
        <v>14.01</v>
      </c>
      <c r="J2148" s="145">
        <v>0.77</v>
      </c>
    </row>
    <row r="2149" spans="1:10" ht="13.15" customHeight="1">
      <c r="D2149" s="100">
        <v>88264</v>
      </c>
      <c r="E2149" s="99" t="s">
        <v>1299</v>
      </c>
      <c r="F2149" s="98" t="s">
        <v>121</v>
      </c>
      <c r="G2149" s="98" t="s">
        <v>147</v>
      </c>
      <c r="H2149" s="151">
        <v>3.7371052631579069E-2</v>
      </c>
      <c r="I2149" s="145">
        <v>17.940000000000001</v>
      </c>
      <c r="J2149" s="145">
        <v>0.67</v>
      </c>
    </row>
    <row r="2150" spans="1:10" ht="31.9" customHeight="1">
      <c r="D2150" s="100">
        <v>91170</v>
      </c>
      <c r="E2150" s="107" t="s">
        <v>1536</v>
      </c>
      <c r="F2150" s="98" t="s">
        <v>121</v>
      </c>
      <c r="G2150" s="98" t="s">
        <v>125</v>
      </c>
      <c r="H2150" s="151">
        <v>1</v>
      </c>
      <c r="I2150" s="145">
        <v>2.21</v>
      </c>
      <c r="J2150" s="145">
        <v>2.21</v>
      </c>
    </row>
    <row r="2151" spans="1:10" ht="13.15" customHeight="1">
      <c r="A2151" s="93">
        <v>254</v>
      </c>
      <c r="B2151" s="93">
        <v>91833</v>
      </c>
      <c r="C2151" s="1">
        <f>J2151</f>
        <v>5.82</v>
      </c>
      <c r="D2151" s="97"/>
      <c r="E2151" s="96"/>
      <c r="F2151" s="96"/>
      <c r="G2151" s="95"/>
      <c r="H2151" s="149" t="s">
        <v>951</v>
      </c>
      <c r="I2151" s="144"/>
      <c r="J2151" s="140">
        <v>5.82</v>
      </c>
    </row>
    <row r="2152" spans="1:10" ht="19.149999999999999" customHeight="1">
      <c r="D2152" s="109" t="s">
        <v>1610</v>
      </c>
      <c r="E2152" s="108"/>
      <c r="F2152" s="108"/>
      <c r="G2152" s="108"/>
      <c r="H2152" s="152"/>
      <c r="I2152" s="146"/>
      <c r="J2152" s="147"/>
    </row>
    <row r="2153" spans="1:10" ht="13.15" customHeight="1">
      <c r="D2153" s="105" t="s">
        <v>965</v>
      </c>
      <c r="E2153" s="104"/>
      <c r="F2153" s="103" t="s">
        <v>112</v>
      </c>
      <c r="G2153" s="103" t="s">
        <v>113</v>
      </c>
      <c r="H2153" s="150" t="s">
        <v>959</v>
      </c>
      <c r="I2153" s="142" t="s">
        <v>958</v>
      </c>
      <c r="J2153" s="141" t="s">
        <v>8</v>
      </c>
    </row>
    <row r="2154" spans="1:10" ht="17.649999999999999" customHeight="1">
      <c r="D2154" s="106">
        <v>2688</v>
      </c>
      <c r="E2154" s="99" t="s">
        <v>1609</v>
      </c>
      <c r="F2154" s="98" t="s">
        <v>121</v>
      </c>
      <c r="G2154" s="98" t="s">
        <v>125</v>
      </c>
      <c r="H2154" s="151">
        <v>1.1000000000000001</v>
      </c>
      <c r="I2154" s="145">
        <v>1.76</v>
      </c>
      <c r="J2154" s="145">
        <v>1.93</v>
      </c>
    </row>
    <row r="2155" spans="1:10" ht="13.15" customHeight="1">
      <c r="D2155" s="105" t="s">
        <v>960</v>
      </c>
      <c r="E2155" s="104"/>
      <c r="F2155" s="103" t="s">
        <v>112</v>
      </c>
      <c r="G2155" s="103" t="s">
        <v>113</v>
      </c>
      <c r="H2155" s="150" t="s">
        <v>959</v>
      </c>
      <c r="I2155" s="142" t="s">
        <v>958</v>
      </c>
      <c r="J2155" s="141" t="s">
        <v>8</v>
      </c>
    </row>
    <row r="2156" spans="1:10" ht="13.15" customHeight="1">
      <c r="D2156" s="100">
        <v>88247</v>
      </c>
      <c r="E2156" s="99" t="s">
        <v>1300</v>
      </c>
      <c r="F2156" s="98" t="s">
        <v>121</v>
      </c>
      <c r="G2156" s="98" t="s">
        <v>147</v>
      </c>
      <c r="H2156" s="151">
        <v>7.0000000000000007E-2</v>
      </c>
      <c r="I2156" s="145">
        <v>14.01</v>
      </c>
      <c r="J2156" s="145">
        <v>0.98</v>
      </c>
    </row>
    <row r="2157" spans="1:10" ht="13.15" customHeight="1">
      <c r="D2157" s="100">
        <v>88264</v>
      </c>
      <c r="E2157" s="99" t="s">
        <v>1299</v>
      </c>
      <c r="F2157" s="98" t="s">
        <v>121</v>
      </c>
      <c r="G2157" s="98" t="s">
        <v>147</v>
      </c>
      <c r="H2157" s="151">
        <v>5.2037556561085899E-2</v>
      </c>
      <c r="I2157" s="145">
        <v>17.940000000000001</v>
      </c>
      <c r="J2157" s="145">
        <v>0.93</v>
      </c>
    </row>
    <row r="2158" spans="1:10" ht="31.9" customHeight="1">
      <c r="D2158" s="100">
        <v>91170</v>
      </c>
      <c r="E2158" s="107" t="s">
        <v>1536</v>
      </c>
      <c r="F2158" s="98" t="s">
        <v>121</v>
      </c>
      <c r="G2158" s="98" t="s">
        <v>125</v>
      </c>
      <c r="H2158" s="151">
        <v>1</v>
      </c>
      <c r="I2158" s="145">
        <v>2.21</v>
      </c>
      <c r="J2158" s="145">
        <v>2.21</v>
      </c>
    </row>
    <row r="2159" spans="1:10" ht="13.15" customHeight="1">
      <c r="A2159" s="93">
        <v>255</v>
      </c>
      <c r="B2159" s="93">
        <v>91834</v>
      </c>
      <c r="C2159" s="1">
        <f>J2159</f>
        <v>6.0500000000000007</v>
      </c>
      <c r="D2159" s="97"/>
      <c r="E2159" s="96"/>
      <c r="F2159" s="96"/>
      <c r="G2159" s="95"/>
      <c r="H2159" s="149" t="s">
        <v>951</v>
      </c>
      <c r="I2159" s="144"/>
      <c r="J2159" s="140">
        <v>6.0500000000000007</v>
      </c>
    </row>
    <row r="2160" spans="1:10" ht="19.149999999999999" customHeight="1">
      <c r="D2160" s="109" t="s">
        <v>1608</v>
      </c>
      <c r="E2160" s="108"/>
      <c r="F2160" s="108"/>
      <c r="G2160" s="108"/>
      <c r="H2160" s="152"/>
      <c r="I2160" s="146"/>
      <c r="J2160" s="147"/>
    </row>
    <row r="2161" spans="1:10" ht="13.15" customHeight="1">
      <c r="D2161" s="105" t="s">
        <v>965</v>
      </c>
      <c r="E2161" s="104"/>
      <c r="F2161" s="103" t="s">
        <v>112</v>
      </c>
      <c r="G2161" s="103" t="s">
        <v>113</v>
      </c>
      <c r="H2161" s="150" t="s">
        <v>959</v>
      </c>
      <c r="I2161" s="142" t="s">
        <v>958</v>
      </c>
      <c r="J2161" s="141" t="s">
        <v>8</v>
      </c>
    </row>
    <row r="2162" spans="1:10" ht="17.649999999999999" customHeight="1">
      <c r="D2162" s="106">
        <v>2690</v>
      </c>
      <c r="E2162" s="99" t="s">
        <v>1543</v>
      </c>
      <c r="F2162" s="98" t="s">
        <v>121</v>
      </c>
      <c r="G2162" s="98" t="s">
        <v>125</v>
      </c>
      <c r="H2162" s="151">
        <v>1.1000000000000001</v>
      </c>
      <c r="I2162" s="145">
        <v>3.01</v>
      </c>
      <c r="J2162" s="145">
        <v>3.31</v>
      </c>
    </row>
    <row r="2163" spans="1:10" ht="13.15" customHeight="1">
      <c r="D2163" s="105" t="s">
        <v>960</v>
      </c>
      <c r="E2163" s="104"/>
      <c r="F2163" s="103" t="s">
        <v>112</v>
      </c>
      <c r="G2163" s="103" t="s">
        <v>113</v>
      </c>
      <c r="H2163" s="150" t="s">
        <v>959</v>
      </c>
      <c r="I2163" s="142" t="s">
        <v>958</v>
      </c>
      <c r="J2163" s="141" t="s">
        <v>8</v>
      </c>
    </row>
    <row r="2164" spans="1:10" ht="13.15" customHeight="1">
      <c r="D2164" s="100">
        <v>88247</v>
      </c>
      <c r="E2164" s="99" t="s">
        <v>1300</v>
      </c>
      <c r="F2164" s="98" t="s">
        <v>121</v>
      </c>
      <c r="G2164" s="98" t="s">
        <v>147</v>
      </c>
      <c r="H2164" s="151">
        <v>0.09</v>
      </c>
      <c r="I2164" s="145">
        <v>14.01</v>
      </c>
      <c r="J2164" s="145">
        <v>1.26</v>
      </c>
    </row>
    <row r="2165" spans="1:10" ht="13.15" customHeight="1">
      <c r="D2165" s="100">
        <v>88264</v>
      </c>
      <c r="E2165" s="99" t="s">
        <v>1299</v>
      </c>
      <c r="F2165" s="98" t="s">
        <v>121</v>
      </c>
      <c r="G2165" s="98" t="s">
        <v>147</v>
      </c>
      <c r="H2165" s="151">
        <v>6.6599999999999965E-2</v>
      </c>
      <c r="I2165" s="145">
        <v>17.940000000000001</v>
      </c>
      <c r="J2165" s="145">
        <v>1.19</v>
      </c>
    </row>
    <row r="2166" spans="1:10" ht="31.9" customHeight="1">
      <c r="D2166" s="100">
        <v>91170</v>
      </c>
      <c r="E2166" s="107" t="s">
        <v>1536</v>
      </c>
      <c r="F2166" s="98" t="s">
        <v>121</v>
      </c>
      <c r="G2166" s="98" t="s">
        <v>125</v>
      </c>
      <c r="H2166" s="151">
        <v>1</v>
      </c>
      <c r="I2166" s="145">
        <v>2.21</v>
      </c>
      <c r="J2166" s="145">
        <v>2.21</v>
      </c>
    </row>
    <row r="2167" spans="1:10" ht="13.15" customHeight="1">
      <c r="A2167" s="93">
        <v>256</v>
      </c>
      <c r="B2167" s="93">
        <v>91836</v>
      </c>
      <c r="C2167" s="1">
        <f>J2167</f>
        <v>7.97</v>
      </c>
      <c r="D2167" s="97"/>
      <c r="E2167" s="96"/>
      <c r="F2167" s="96"/>
      <c r="G2167" s="95"/>
      <c r="H2167" s="149" t="s">
        <v>951</v>
      </c>
      <c r="I2167" s="144"/>
      <c r="J2167" s="140">
        <v>7.97</v>
      </c>
    </row>
    <row r="2168" spans="1:10" ht="17.649999999999999" customHeight="1">
      <c r="D2168" s="113" t="s">
        <v>1607</v>
      </c>
      <c r="E2168" s="112"/>
      <c r="F2168" s="112"/>
      <c r="G2168" s="112"/>
      <c r="H2168" s="148"/>
      <c r="I2168" s="143"/>
      <c r="J2168" s="144"/>
    </row>
    <row r="2169" spans="1:10" ht="13.15" customHeight="1">
      <c r="D2169" s="105" t="s">
        <v>991</v>
      </c>
      <c r="E2169" s="104"/>
      <c r="F2169" s="103" t="s">
        <v>112</v>
      </c>
      <c r="G2169" s="103" t="s">
        <v>113</v>
      </c>
      <c r="H2169" s="150" t="s">
        <v>959</v>
      </c>
      <c r="I2169" s="142" t="s">
        <v>958</v>
      </c>
      <c r="J2169" s="141" t="s">
        <v>8</v>
      </c>
    </row>
    <row r="2170" spans="1:10" ht="13.15" customHeight="1">
      <c r="D2170" s="110" t="s">
        <v>1309</v>
      </c>
      <c r="E2170" s="99" t="s">
        <v>1308</v>
      </c>
      <c r="F2170" s="98" t="s">
        <v>136</v>
      </c>
      <c r="G2170" s="98" t="s">
        <v>993</v>
      </c>
      <c r="H2170" s="151">
        <v>0.16585714285714287</v>
      </c>
      <c r="I2170" s="145">
        <v>13.99</v>
      </c>
      <c r="J2170" s="145">
        <v>2.3199999999999998</v>
      </c>
    </row>
    <row r="2171" spans="1:10" ht="13.15" customHeight="1">
      <c r="D2171" s="110" t="s">
        <v>1003</v>
      </c>
      <c r="E2171" s="99" t="s">
        <v>1002</v>
      </c>
      <c r="F2171" s="98" t="s">
        <v>136</v>
      </c>
      <c r="G2171" s="98" t="s">
        <v>993</v>
      </c>
      <c r="H2171" s="151">
        <v>0.2</v>
      </c>
      <c r="I2171" s="145">
        <v>10.55</v>
      </c>
      <c r="J2171" s="145">
        <v>2.11</v>
      </c>
    </row>
    <row r="2172" spans="1:10" ht="13.15" customHeight="1">
      <c r="D2172" s="105" t="s">
        <v>965</v>
      </c>
      <c r="E2172" s="104"/>
      <c r="F2172" s="103" t="s">
        <v>112</v>
      </c>
      <c r="G2172" s="103" t="s">
        <v>113</v>
      </c>
      <c r="H2172" s="150" t="s">
        <v>959</v>
      </c>
      <c r="I2172" s="142" t="s">
        <v>958</v>
      </c>
      <c r="J2172" s="141" t="s">
        <v>8</v>
      </c>
    </row>
    <row r="2173" spans="1:10" ht="13.15" customHeight="1">
      <c r="D2173" s="110" t="s">
        <v>1606</v>
      </c>
      <c r="E2173" s="99" t="s">
        <v>1605</v>
      </c>
      <c r="F2173" s="98" t="s">
        <v>136</v>
      </c>
      <c r="G2173" s="98" t="s">
        <v>226</v>
      </c>
      <c r="H2173" s="151">
        <v>1</v>
      </c>
      <c r="I2173" s="145">
        <v>3.65</v>
      </c>
      <c r="J2173" s="145">
        <v>3.65</v>
      </c>
    </row>
    <row r="2174" spans="1:10" ht="13.15" customHeight="1">
      <c r="D2174" s="105" t="s">
        <v>960</v>
      </c>
      <c r="E2174" s="104"/>
      <c r="F2174" s="103" t="s">
        <v>112</v>
      </c>
      <c r="G2174" s="103" t="s">
        <v>113</v>
      </c>
      <c r="H2174" s="150" t="s">
        <v>959</v>
      </c>
      <c r="I2174" s="142" t="s">
        <v>958</v>
      </c>
      <c r="J2174" s="141" t="s">
        <v>8</v>
      </c>
    </row>
    <row r="2175" spans="1:10" ht="13.15" customHeight="1">
      <c r="D2175" s="110" t="s">
        <v>995</v>
      </c>
      <c r="E2175" s="99" t="s">
        <v>994</v>
      </c>
      <c r="F2175" s="98" t="s">
        <v>136</v>
      </c>
      <c r="G2175" s="98" t="s">
        <v>993</v>
      </c>
      <c r="H2175" s="151">
        <v>0.2</v>
      </c>
      <c r="I2175" s="145">
        <v>2.98</v>
      </c>
      <c r="J2175" s="145">
        <v>0.59</v>
      </c>
    </row>
    <row r="2176" spans="1:10" ht="13.15" customHeight="1">
      <c r="D2176" s="110" t="s">
        <v>1305</v>
      </c>
      <c r="E2176" s="99" t="s">
        <v>1304</v>
      </c>
      <c r="F2176" s="98" t="s">
        <v>136</v>
      </c>
      <c r="G2176" s="98" t="s">
        <v>993</v>
      </c>
      <c r="H2176" s="151">
        <v>0.2</v>
      </c>
      <c r="I2176" s="145">
        <v>2.85</v>
      </c>
      <c r="J2176" s="145">
        <v>0.56999999999999995</v>
      </c>
    </row>
    <row r="2177" spans="1:10" ht="13.15" customHeight="1">
      <c r="A2177" s="93">
        <v>257</v>
      </c>
      <c r="B2177" s="93" t="s">
        <v>420</v>
      </c>
      <c r="C2177" s="1">
        <f>J2177</f>
        <v>9.24</v>
      </c>
      <c r="D2177" s="97"/>
      <c r="E2177" s="96"/>
      <c r="F2177" s="96"/>
      <c r="G2177" s="95"/>
      <c r="H2177" s="149" t="s">
        <v>951</v>
      </c>
      <c r="I2177" s="144"/>
      <c r="J2177" s="140">
        <v>9.24</v>
      </c>
    </row>
    <row r="2178" spans="1:10" ht="17.649999999999999" customHeight="1">
      <c r="D2178" s="113" t="s">
        <v>1604</v>
      </c>
      <c r="E2178" s="112"/>
      <c r="F2178" s="112"/>
      <c r="G2178" s="112"/>
      <c r="H2178" s="148"/>
      <c r="I2178" s="143"/>
      <c r="J2178" s="144"/>
    </row>
    <row r="2179" spans="1:10" ht="13.15" customHeight="1">
      <c r="D2179" s="105" t="s">
        <v>991</v>
      </c>
      <c r="E2179" s="104"/>
      <c r="F2179" s="103" t="s">
        <v>112</v>
      </c>
      <c r="G2179" s="103" t="s">
        <v>113</v>
      </c>
      <c r="H2179" s="150" t="s">
        <v>959</v>
      </c>
      <c r="I2179" s="142" t="s">
        <v>958</v>
      </c>
      <c r="J2179" s="141" t="s">
        <v>8</v>
      </c>
    </row>
    <row r="2180" spans="1:10" ht="13.15" customHeight="1">
      <c r="D2180" s="114" t="s">
        <v>1309</v>
      </c>
      <c r="E2180" s="99" t="s">
        <v>1308</v>
      </c>
      <c r="F2180" s="98" t="s">
        <v>136</v>
      </c>
      <c r="G2180" s="98" t="s">
        <v>993</v>
      </c>
      <c r="H2180" s="151">
        <v>0.16228571428571445</v>
      </c>
      <c r="I2180" s="145">
        <v>13.99</v>
      </c>
      <c r="J2180" s="145">
        <v>2.27</v>
      </c>
    </row>
    <row r="2181" spans="1:10" ht="13.15" customHeight="1">
      <c r="D2181" s="114" t="s">
        <v>1003</v>
      </c>
      <c r="E2181" s="99" t="s">
        <v>1002</v>
      </c>
      <c r="F2181" s="98" t="s">
        <v>136</v>
      </c>
      <c r="G2181" s="98" t="s">
        <v>993</v>
      </c>
      <c r="H2181" s="151">
        <v>0.2</v>
      </c>
      <c r="I2181" s="145">
        <v>10.55</v>
      </c>
      <c r="J2181" s="145">
        <v>2.11</v>
      </c>
    </row>
    <row r="2182" spans="1:10" ht="13.15" customHeight="1">
      <c r="D2182" s="105" t="s">
        <v>965</v>
      </c>
      <c r="E2182" s="104"/>
      <c r="F2182" s="103" t="s">
        <v>112</v>
      </c>
      <c r="G2182" s="103" t="s">
        <v>113</v>
      </c>
      <c r="H2182" s="150" t="s">
        <v>959</v>
      </c>
      <c r="I2182" s="142" t="s">
        <v>958</v>
      </c>
      <c r="J2182" s="141" t="s">
        <v>8</v>
      </c>
    </row>
    <row r="2183" spans="1:10" ht="13.15" customHeight="1">
      <c r="D2183" s="114" t="s">
        <v>1603</v>
      </c>
      <c r="E2183" s="99" t="s">
        <v>1602</v>
      </c>
      <c r="F2183" s="98" t="s">
        <v>136</v>
      </c>
      <c r="G2183" s="98" t="s">
        <v>226</v>
      </c>
      <c r="H2183" s="151">
        <v>1</v>
      </c>
      <c r="I2183" s="145">
        <v>4.8</v>
      </c>
      <c r="J2183" s="145">
        <v>4.8</v>
      </c>
    </row>
    <row r="2184" spans="1:10" ht="13.15" customHeight="1">
      <c r="D2184" s="105" t="s">
        <v>960</v>
      </c>
      <c r="E2184" s="104"/>
      <c r="F2184" s="103" t="s">
        <v>112</v>
      </c>
      <c r="G2184" s="103" t="s">
        <v>113</v>
      </c>
      <c r="H2184" s="150" t="s">
        <v>959</v>
      </c>
      <c r="I2184" s="142" t="s">
        <v>958</v>
      </c>
      <c r="J2184" s="141" t="s">
        <v>8</v>
      </c>
    </row>
    <row r="2185" spans="1:10" ht="13.15" customHeight="1">
      <c r="D2185" s="114" t="s">
        <v>995</v>
      </c>
      <c r="E2185" s="99" t="s">
        <v>994</v>
      </c>
      <c r="F2185" s="98" t="s">
        <v>136</v>
      </c>
      <c r="G2185" s="98" t="s">
        <v>993</v>
      </c>
      <c r="H2185" s="151">
        <v>0.2</v>
      </c>
      <c r="I2185" s="145">
        <v>2.98</v>
      </c>
      <c r="J2185" s="145">
        <v>0.59</v>
      </c>
    </row>
    <row r="2186" spans="1:10" ht="13.15" customHeight="1">
      <c r="D2186" s="114" t="s">
        <v>1305</v>
      </c>
      <c r="E2186" s="99" t="s">
        <v>1304</v>
      </c>
      <c r="F2186" s="98" t="s">
        <v>136</v>
      </c>
      <c r="G2186" s="98" t="s">
        <v>993</v>
      </c>
      <c r="H2186" s="151">
        <v>0.2</v>
      </c>
      <c r="I2186" s="145">
        <v>2.85</v>
      </c>
      <c r="J2186" s="145">
        <v>0.56999999999999995</v>
      </c>
    </row>
    <row r="2187" spans="1:10" ht="13.15" customHeight="1">
      <c r="A2187" s="93">
        <v>258</v>
      </c>
      <c r="B2187" s="93" t="s">
        <v>405</v>
      </c>
      <c r="C2187" s="1">
        <f>J2187</f>
        <v>10.34</v>
      </c>
      <c r="D2187" s="97"/>
      <c r="E2187" s="96"/>
      <c r="F2187" s="96"/>
      <c r="G2187" s="95"/>
      <c r="H2187" s="149" t="s">
        <v>951</v>
      </c>
      <c r="I2187" s="144"/>
      <c r="J2187" s="140">
        <v>10.34</v>
      </c>
    </row>
    <row r="2188" spans="1:10" ht="17.649999999999999" customHeight="1">
      <c r="D2188" s="113" t="s">
        <v>1601</v>
      </c>
      <c r="E2188" s="112"/>
      <c r="F2188" s="112"/>
      <c r="G2188" s="112"/>
      <c r="H2188" s="148"/>
      <c r="I2188" s="143"/>
      <c r="J2188" s="144"/>
    </row>
    <row r="2189" spans="1:10" ht="13.15" customHeight="1">
      <c r="D2189" s="105" t="s">
        <v>991</v>
      </c>
      <c r="E2189" s="104"/>
      <c r="F2189" s="103" t="s">
        <v>112</v>
      </c>
      <c r="G2189" s="103" t="s">
        <v>113</v>
      </c>
      <c r="H2189" s="150" t="s">
        <v>959</v>
      </c>
      <c r="I2189" s="142" t="s">
        <v>958</v>
      </c>
      <c r="J2189" s="141" t="s">
        <v>8</v>
      </c>
    </row>
    <row r="2190" spans="1:10" ht="13.15" customHeight="1">
      <c r="D2190" s="114" t="s">
        <v>1309</v>
      </c>
      <c r="E2190" s="99" t="s">
        <v>1308</v>
      </c>
      <c r="F2190" s="98" t="s">
        <v>136</v>
      </c>
      <c r="G2190" s="98" t="s">
        <v>993</v>
      </c>
      <c r="H2190" s="151">
        <v>0.16085714285714284</v>
      </c>
      <c r="I2190" s="145">
        <v>13.99</v>
      </c>
      <c r="J2190" s="145">
        <v>2.25</v>
      </c>
    </row>
    <row r="2191" spans="1:10" ht="13.15" customHeight="1">
      <c r="D2191" s="114" t="s">
        <v>1003</v>
      </c>
      <c r="E2191" s="99" t="s">
        <v>1002</v>
      </c>
      <c r="F2191" s="98" t="s">
        <v>136</v>
      </c>
      <c r="G2191" s="98" t="s">
        <v>993</v>
      </c>
      <c r="H2191" s="151">
        <v>0.2</v>
      </c>
      <c r="I2191" s="145">
        <v>10.55</v>
      </c>
      <c r="J2191" s="145">
        <v>2.11</v>
      </c>
    </row>
    <row r="2192" spans="1:10" ht="13.15" customHeight="1">
      <c r="D2192" s="105" t="s">
        <v>965</v>
      </c>
      <c r="E2192" s="104"/>
      <c r="F2192" s="103" t="s">
        <v>112</v>
      </c>
      <c r="G2192" s="103" t="s">
        <v>113</v>
      </c>
      <c r="H2192" s="150" t="s">
        <v>959</v>
      </c>
      <c r="I2192" s="142" t="s">
        <v>958</v>
      </c>
      <c r="J2192" s="141" t="s">
        <v>8</v>
      </c>
    </row>
    <row r="2193" spans="1:10" ht="13.15" customHeight="1">
      <c r="D2193" s="114" t="s">
        <v>1600</v>
      </c>
      <c r="E2193" s="99" t="s">
        <v>1599</v>
      </c>
      <c r="F2193" s="98" t="s">
        <v>136</v>
      </c>
      <c r="G2193" s="98" t="s">
        <v>226</v>
      </c>
      <c r="H2193" s="151">
        <v>1</v>
      </c>
      <c r="I2193" s="145">
        <v>5.2</v>
      </c>
      <c r="J2193" s="145">
        <v>5.2</v>
      </c>
    </row>
    <row r="2194" spans="1:10" ht="13.15" customHeight="1">
      <c r="D2194" s="105" t="s">
        <v>960</v>
      </c>
      <c r="E2194" s="104"/>
      <c r="F2194" s="103" t="s">
        <v>112</v>
      </c>
      <c r="G2194" s="103" t="s">
        <v>113</v>
      </c>
      <c r="H2194" s="150" t="s">
        <v>959</v>
      </c>
      <c r="I2194" s="142" t="s">
        <v>958</v>
      </c>
      <c r="J2194" s="141" t="s">
        <v>8</v>
      </c>
    </row>
    <row r="2195" spans="1:10" ht="13.15" customHeight="1">
      <c r="D2195" s="114" t="s">
        <v>995</v>
      </c>
      <c r="E2195" s="99" t="s">
        <v>994</v>
      </c>
      <c r="F2195" s="98" t="s">
        <v>136</v>
      </c>
      <c r="G2195" s="98" t="s">
        <v>993</v>
      </c>
      <c r="H2195" s="151">
        <v>0.2</v>
      </c>
      <c r="I2195" s="145">
        <v>2.98</v>
      </c>
      <c r="J2195" s="145">
        <v>0.59</v>
      </c>
    </row>
    <row r="2196" spans="1:10" ht="13.15" customHeight="1">
      <c r="D2196" s="114" t="s">
        <v>1305</v>
      </c>
      <c r="E2196" s="99" t="s">
        <v>1304</v>
      </c>
      <c r="F2196" s="98" t="s">
        <v>136</v>
      </c>
      <c r="G2196" s="98" t="s">
        <v>993</v>
      </c>
      <c r="H2196" s="151">
        <v>0.2</v>
      </c>
      <c r="I2196" s="145">
        <v>2.85</v>
      </c>
      <c r="J2196" s="145">
        <v>0.56999999999999995</v>
      </c>
    </row>
    <row r="2197" spans="1:10" ht="13.15" customHeight="1">
      <c r="A2197" s="93">
        <v>259</v>
      </c>
      <c r="B2197" s="93" t="s">
        <v>457</v>
      </c>
      <c r="C2197" s="1">
        <f>J2197</f>
        <v>10.719999999999999</v>
      </c>
      <c r="D2197" s="97"/>
      <c r="E2197" s="96"/>
      <c r="F2197" s="96"/>
      <c r="G2197" s="95"/>
      <c r="H2197" s="149" t="s">
        <v>951</v>
      </c>
      <c r="I2197" s="144"/>
      <c r="J2197" s="140">
        <v>10.719999999999999</v>
      </c>
    </row>
    <row r="2198" spans="1:10" ht="17.649999999999999" customHeight="1">
      <c r="D2198" s="113" t="s">
        <v>1598</v>
      </c>
      <c r="E2198" s="112"/>
      <c r="F2198" s="112"/>
      <c r="G2198" s="112"/>
      <c r="H2198" s="148"/>
      <c r="I2198" s="143"/>
      <c r="J2198" s="144"/>
    </row>
    <row r="2199" spans="1:10" ht="13.15" customHeight="1">
      <c r="A2199" s="93">
        <v>260</v>
      </c>
      <c r="B2199" s="93" t="s">
        <v>459</v>
      </c>
      <c r="C2199" s="1">
        <f>J2199</f>
        <v>804.3</v>
      </c>
      <c r="D2199" s="113"/>
      <c r="E2199" s="94"/>
      <c r="H2199" s="149" t="s">
        <v>951</v>
      </c>
      <c r="J2199" s="140">
        <v>804.3</v>
      </c>
    </row>
    <row r="2200" spans="1:10" ht="17.649999999999999" customHeight="1">
      <c r="D2200" s="113" t="s">
        <v>1597</v>
      </c>
      <c r="E2200" s="112"/>
      <c r="F2200" s="112"/>
      <c r="G2200" s="112"/>
      <c r="H2200" s="148"/>
      <c r="I2200" s="143"/>
      <c r="J2200" s="144"/>
    </row>
    <row r="2201" spans="1:10" ht="13.15" customHeight="1">
      <c r="D2201" s="105" t="s">
        <v>991</v>
      </c>
      <c r="E2201" s="104"/>
      <c r="F2201" s="103" t="s">
        <v>112</v>
      </c>
      <c r="G2201" s="103" t="s">
        <v>113</v>
      </c>
      <c r="H2201" s="150" t="s">
        <v>959</v>
      </c>
      <c r="I2201" s="142" t="s">
        <v>958</v>
      </c>
      <c r="J2201" s="141" t="s">
        <v>8</v>
      </c>
    </row>
    <row r="2202" spans="1:10" ht="13.15" customHeight="1">
      <c r="D2202" s="114" t="s">
        <v>1458</v>
      </c>
      <c r="E2202" s="99" t="s">
        <v>1457</v>
      </c>
      <c r="F2202" s="98" t="s">
        <v>136</v>
      </c>
      <c r="G2202" s="98" t="s">
        <v>993</v>
      </c>
      <c r="H2202" s="151">
        <v>2</v>
      </c>
      <c r="I2202" s="145">
        <v>13.99</v>
      </c>
      <c r="J2202" s="145">
        <v>27.98</v>
      </c>
    </row>
    <row r="2203" spans="1:10" ht="13.15" customHeight="1">
      <c r="D2203" s="114" t="s">
        <v>1003</v>
      </c>
      <c r="E2203" s="99" t="s">
        <v>1002</v>
      </c>
      <c r="F2203" s="98" t="s">
        <v>136</v>
      </c>
      <c r="G2203" s="98" t="s">
        <v>993</v>
      </c>
      <c r="H2203" s="151">
        <v>2</v>
      </c>
      <c r="I2203" s="145">
        <v>10.55</v>
      </c>
      <c r="J2203" s="145">
        <v>21.1</v>
      </c>
    </row>
    <row r="2204" spans="1:10" ht="13.15" customHeight="1">
      <c r="D2204" s="105" t="s">
        <v>965</v>
      </c>
      <c r="E2204" s="104"/>
      <c r="F2204" s="103" t="s">
        <v>112</v>
      </c>
      <c r="G2204" s="103" t="s">
        <v>113</v>
      </c>
      <c r="H2204" s="150" t="s">
        <v>959</v>
      </c>
      <c r="I2204" s="142" t="s">
        <v>958</v>
      </c>
      <c r="J2204" s="141" t="s">
        <v>8</v>
      </c>
    </row>
    <row r="2205" spans="1:10" ht="13.15" customHeight="1">
      <c r="D2205" s="114" t="s">
        <v>1574</v>
      </c>
      <c r="E2205" s="99" t="s">
        <v>1573</v>
      </c>
      <c r="F2205" s="98" t="s">
        <v>136</v>
      </c>
      <c r="G2205" s="98" t="s">
        <v>226</v>
      </c>
      <c r="H2205" s="151">
        <v>2</v>
      </c>
      <c r="I2205" s="145">
        <v>15.7</v>
      </c>
      <c r="J2205" s="145">
        <v>31.4</v>
      </c>
    </row>
    <row r="2206" spans="1:10" ht="13.15" customHeight="1">
      <c r="D2206" s="114" t="s">
        <v>1572</v>
      </c>
      <c r="E2206" s="99" t="s">
        <v>1571</v>
      </c>
      <c r="F2206" s="98" t="s">
        <v>136</v>
      </c>
      <c r="G2206" s="98" t="s">
        <v>226</v>
      </c>
      <c r="H2206" s="151">
        <v>2</v>
      </c>
      <c r="I2206" s="145">
        <v>15.58</v>
      </c>
      <c r="J2206" s="145">
        <v>31.16</v>
      </c>
    </row>
    <row r="2207" spans="1:10" ht="13.15" customHeight="1">
      <c r="D2207" s="114" t="s">
        <v>1570</v>
      </c>
      <c r="E2207" s="99" t="s">
        <v>1569</v>
      </c>
      <c r="F2207" s="98" t="s">
        <v>136</v>
      </c>
      <c r="G2207" s="98" t="s">
        <v>226</v>
      </c>
      <c r="H2207" s="151">
        <v>80</v>
      </c>
      <c r="I2207" s="145">
        <v>0.81</v>
      </c>
      <c r="J2207" s="145">
        <v>64.8</v>
      </c>
    </row>
    <row r="2208" spans="1:10" ht="13.15" customHeight="1">
      <c r="D2208" s="114" t="s">
        <v>1568</v>
      </c>
      <c r="E2208" s="99" t="s">
        <v>1567</v>
      </c>
      <c r="F2208" s="98" t="s">
        <v>136</v>
      </c>
      <c r="G2208" s="98" t="s">
        <v>226</v>
      </c>
      <c r="H2208" s="151">
        <v>2</v>
      </c>
      <c r="I2208" s="145">
        <v>102.11000000000007</v>
      </c>
      <c r="J2208" s="145">
        <v>204.22</v>
      </c>
    </row>
    <row r="2209" spans="1:10" ht="13.15" customHeight="1">
      <c r="D2209" s="114" t="s">
        <v>1566</v>
      </c>
      <c r="E2209" s="99" t="s">
        <v>1565</v>
      </c>
      <c r="F2209" s="98" t="s">
        <v>136</v>
      </c>
      <c r="G2209" s="98" t="s">
        <v>226</v>
      </c>
      <c r="H2209" s="151">
        <v>200</v>
      </c>
      <c r="I2209" s="145">
        <v>0.2</v>
      </c>
      <c r="J2209" s="145">
        <v>40</v>
      </c>
    </row>
    <row r="2210" spans="1:10" ht="13.15" customHeight="1">
      <c r="D2210" s="114" t="s">
        <v>1564</v>
      </c>
      <c r="E2210" s="99" t="s">
        <v>1563</v>
      </c>
      <c r="F2210" s="98" t="s">
        <v>136</v>
      </c>
      <c r="G2210" s="98" t="s">
        <v>226</v>
      </c>
      <c r="H2210" s="151">
        <v>1</v>
      </c>
      <c r="I2210" s="145">
        <v>19.5</v>
      </c>
      <c r="J2210" s="145">
        <v>19.5</v>
      </c>
    </row>
    <row r="2211" spans="1:10" ht="13.15" customHeight="1">
      <c r="D2211" s="114" t="s">
        <v>1562</v>
      </c>
      <c r="E2211" s="99" t="s">
        <v>1561</v>
      </c>
      <c r="F2211" s="98" t="s">
        <v>136</v>
      </c>
      <c r="G2211" s="98" t="s">
        <v>226</v>
      </c>
      <c r="H2211" s="151">
        <v>1</v>
      </c>
      <c r="I2211" s="145">
        <v>2509</v>
      </c>
      <c r="J2211" s="145">
        <v>2509</v>
      </c>
    </row>
    <row r="2212" spans="1:10" ht="13.15" customHeight="1">
      <c r="D2212" s="105" t="s">
        <v>960</v>
      </c>
      <c r="E2212" s="104"/>
      <c r="F2212" s="103" t="s">
        <v>112</v>
      </c>
      <c r="G2212" s="103" t="s">
        <v>113</v>
      </c>
      <c r="H2212" s="150" t="s">
        <v>959</v>
      </c>
      <c r="I2212" s="142" t="s">
        <v>958</v>
      </c>
      <c r="J2212" s="141" t="s">
        <v>8</v>
      </c>
    </row>
    <row r="2213" spans="1:10" ht="13.15" customHeight="1">
      <c r="D2213" s="110" t="s">
        <v>995</v>
      </c>
      <c r="E2213" s="99" t="s">
        <v>994</v>
      </c>
      <c r="F2213" s="98" t="s">
        <v>136</v>
      </c>
      <c r="G2213" s="98" t="s">
        <v>993</v>
      </c>
      <c r="H2213" s="151">
        <v>2</v>
      </c>
      <c r="I2213" s="145">
        <v>2.98</v>
      </c>
      <c r="J2213" s="145">
        <v>5.96</v>
      </c>
    </row>
    <row r="2214" spans="1:10" ht="13.15" customHeight="1">
      <c r="D2214" s="110" t="s">
        <v>1453</v>
      </c>
      <c r="E2214" s="99" t="s">
        <v>1452</v>
      </c>
      <c r="F2214" s="98" t="s">
        <v>136</v>
      </c>
      <c r="G2214" s="98" t="s">
        <v>993</v>
      </c>
      <c r="H2214" s="151">
        <v>2</v>
      </c>
      <c r="I2214" s="145">
        <v>2.85</v>
      </c>
      <c r="J2214" s="145">
        <v>5.7</v>
      </c>
    </row>
    <row r="2215" spans="1:10" ht="13.15" customHeight="1">
      <c r="A2215" s="93">
        <v>261</v>
      </c>
      <c r="B2215" s="93" t="s">
        <v>461</v>
      </c>
      <c r="C2215" s="1">
        <f>J2215</f>
        <v>2960.8199999999997</v>
      </c>
      <c r="D2215" s="97"/>
      <c r="E2215" s="96"/>
      <c r="F2215" s="96"/>
      <c r="G2215" s="95"/>
      <c r="H2215" s="149" t="s">
        <v>951</v>
      </c>
      <c r="I2215" s="144"/>
      <c r="J2215" s="140">
        <v>2960.8199999999997</v>
      </c>
    </row>
    <row r="2216" spans="1:10" ht="17.649999999999999" customHeight="1">
      <c r="D2216" s="113" t="s">
        <v>1596</v>
      </c>
      <c r="E2216" s="112"/>
      <c r="F2216" s="112"/>
      <c r="G2216" s="112"/>
      <c r="H2216" s="148"/>
      <c r="I2216" s="143"/>
      <c r="J2216" s="144"/>
    </row>
    <row r="2217" spans="1:10" ht="13.15" customHeight="1">
      <c r="A2217" s="93">
        <v>262</v>
      </c>
      <c r="B2217" s="93" t="s">
        <v>462</v>
      </c>
      <c r="C2217" s="1">
        <f>J2217</f>
        <v>295.61</v>
      </c>
      <c r="D2217" s="113"/>
      <c r="E2217" s="94"/>
      <c r="H2217" s="149" t="s">
        <v>951</v>
      </c>
      <c r="J2217" s="140">
        <v>295.61</v>
      </c>
    </row>
    <row r="2218" spans="1:10" ht="17.649999999999999" customHeight="1">
      <c r="D2218" s="113" t="s">
        <v>1595</v>
      </c>
      <c r="E2218" s="112"/>
      <c r="F2218" s="112"/>
      <c r="G2218" s="112"/>
      <c r="H2218" s="148"/>
      <c r="I2218" s="143"/>
      <c r="J2218" s="144"/>
    </row>
    <row r="2219" spans="1:10" ht="13.15" customHeight="1">
      <c r="A2219" s="93">
        <v>263</v>
      </c>
      <c r="B2219" s="93" t="s">
        <v>464</v>
      </c>
      <c r="C2219" s="1">
        <f>J2219</f>
        <v>270.75</v>
      </c>
      <c r="D2219" s="113"/>
      <c r="E2219" s="94"/>
      <c r="H2219" s="149" t="s">
        <v>951</v>
      </c>
      <c r="J2219" s="140">
        <v>270.75</v>
      </c>
    </row>
    <row r="2220" spans="1:10" ht="17.649999999999999" customHeight="1">
      <c r="D2220" s="113" t="s">
        <v>1594</v>
      </c>
      <c r="E2220" s="112"/>
      <c r="F2220" s="112"/>
      <c r="G2220" s="112"/>
      <c r="H2220" s="148"/>
      <c r="I2220" s="143"/>
      <c r="J2220" s="144"/>
    </row>
    <row r="2221" spans="1:10" ht="13.15" customHeight="1">
      <c r="D2221" s="105" t="s">
        <v>991</v>
      </c>
      <c r="E2221" s="104"/>
      <c r="F2221" s="103" t="s">
        <v>112</v>
      </c>
      <c r="G2221" s="103" t="s">
        <v>113</v>
      </c>
      <c r="H2221" s="150" t="s">
        <v>959</v>
      </c>
      <c r="I2221" s="142" t="s">
        <v>958</v>
      </c>
      <c r="J2221" s="141" t="s">
        <v>8</v>
      </c>
    </row>
    <row r="2222" spans="1:10" ht="13.15" customHeight="1">
      <c r="D2222" s="114" t="s">
        <v>1309</v>
      </c>
      <c r="E2222" s="99" t="s">
        <v>1308</v>
      </c>
      <c r="F2222" s="98" t="s">
        <v>136</v>
      </c>
      <c r="G2222" s="98" t="s">
        <v>993</v>
      </c>
      <c r="H2222" s="151">
        <v>0.4751428571428577</v>
      </c>
      <c r="I2222" s="145">
        <v>13.99</v>
      </c>
      <c r="J2222" s="145">
        <v>6.64</v>
      </c>
    </row>
    <row r="2223" spans="1:10" ht="13.15" customHeight="1">
      <c r="D2223" s="114" t="s">
        <v>1003</v>
      </c>
      <c r="E2223" s="99" t="s">
        <v>1002</v>
      </c>
      <c r="F2223" s="98" t="s">
        <v>136</v>
      </c>
      <c r="G2223" s="98" t="s">
        <v>993</v>
      </c>
      <c r="H2223" s="151">
        <v>0.7</v>
      </c>
      <c r="I2223" s="145">
        <v>10.55</v>
      </c>
      <c r="J2223" s="145">
        <v>7.38</v>
      </c>
    </row>
    <row r="2224" spans="1:10" ht="13.15" customHeight="1">
      <c r="D2224" s="105" t="s">
        <v>965</v>
      </c>
      <c r="E2224" s="104"/>
      <c r="F2224" s="103" t="s">
        <v>112</v>
      </c>
      <c r="G2224" s="103" t="s">
        <v>113</v>
      </c>
      <c r="H2224" s="150" t="s">
        <v>959</v>
      </c>
      <c r="I2224" s="142" t="s">
        <v>958</v>
      </c>
      <c r="J2224" s="141" t="s">
        <v>8</v>
      </c>
    </row>
    <row r="2225" spans="1:10" ht="13.15" customHeight="1">
      <c r="D2225" s="114" t="s">
        <v>1307</v>
      </c>
      <c r="E2225" s="99" t="s">
        <v>1306</v>
      </c>
      <c r="F2225" s="98" t="s">
        <v>136</v>
      </c>
      <c r="G2225" s="98" t="s">
        <v>226</v>
      </c>
      <c r="H2225" s="151">
        <v>1</v>
      </c>
      <c r="I2225" s="145">
        <v>42.5</v>
      </c>
      <c r="J2225" s="145">
        <v>42.5</v>
      </c>
    </row>
    <row r="2226" spans="1:10" ht="13.15" customHeight="1">
      <c r="D2226" s="105" t="s">
        <v>960</v>
      </c>
      <c r="E2226" s="104"/>
      <c r="F2226" s="103" t="s">
        <v>112</v>
      </c>
      <c r="G2226" s="103" t="s">
        <v>113</v>
      </c>
      <c r="H2226" s="150" t="s">
        <v>959</v>
      </c>
      <c r="I2226" s="142" t="s">
        <v>958</v>
      </c>
      <c r="J2226" s="141" t="s">
        <v>8</v>
      </c>
    </row>
    <row r="2227" spans="1:10" ht="13.15" customHeight="1">
      <c r="D2227" s="114" t="s">
        <v>995</v>
      </c>
      <c r="E2227" s="99" t="s">
        <v>994</v>
      </c>
      <c r="F2227" s="98" t="s">
        <v>136</v>
      </c>
      <c r="G2227" s="98" t="s">
        <v>993</v>
      </c>
      <c r="H2227" s="151">
        <v>0.7</v>
      </c>
      <c r="I2227" s="145">
        <v>2.98</v>
      </c>
      <c r="J2227" s="145">
        <v>2.08</v>
      </c>
    </row>
    <row r="2228" spans="1:10" ht="13.15" customHeight="1">
      <c r="D2228" s="114" t="s">
        <v>1305</v>
      </c>
      <c r="E2228" s="99" t="s">
        <v>1304</v>
      </c>
      <c r="F2228" s="98" t="s">
        <v>136</v>
      </c>
      <c r="G2228" s="98" t="s">
        <v>993</v>
      </c>
      <c r="H2228" s="151">
        <v>0.7</v>
      </c>
      <c r="I2228" s="145">
        <v>2.85</v>
      </c>
      <c r="J2228" s="145">
        <v>1.99</v>
      </c>
    </row>
    <row r="2229" spans="1:10" ht="13.15" customHeight="1">
      <c r="A2229" s="93">
        <v>264</v>
      </c>
      <c r="B2229" s="93" t="s">
        <v>465</v>
      </c>
      <c r="C2229" s="1">
        <f>J2229</f>
        <v>60.589999999999996</v>
      </c>
      <c r="D2229" s="97"/>
      <c r="E2229" s="96"/>
      <c r="F2229" s="96"/>
      <c r="G2229" s="95"/>
      <c r="H2229" s="149" t="s">
        <v>951</v>
      </c>
      <c r="I2229" s="144"/>
      <c r="J2229" s="140">
        <v>60.589999999999996</v>
      </c>
    </row>
    <row r="2230" spans="1:10" ht="17.649999999999999" customHeight="1">
      <c r="D2230" s="113" t="s">
        <v>1593</v>
      </c>
      <c r="E2230" s="112"/>
      <c r="F2230" s="112"/>
      <c r="G2230" s="112"/>
      <c r="H2230" s="148"/>
      <c r="I2230" s="143"/>
      <c r="J2230" s="144"/>
    </row>
    <row r="2231" spans="1:10" ht="13.15" customHeight="1">
      <c r="D2231" s="105" t="s">
        <v>991</v>
      </c>
      <c r="E2231" s="104"/>
      <c r="F2231" s="103" t="s">
        <v>112</v>
      </c>
      <c r="G2231" s="103" t="s">
        <v>113</v>
      </c>
      <c r="H2231" s="150" t="s">
        <v>959</v>
      </c>
      <c r="I2231" s="142" t="s">
        <v>958</v>
      </c>
      <c r="J2231" s="141" t="s">
        <v>8</v>
      </c>
    </row>
    <row r="2232" spans="1:10" ht="13.15" customHeight="1">
      <c r="D2232" s="114" t="s">
        <v>1309</v>
      </c>
      <c r="E2232" s="99" t="s">
        <v>1308</v>
      </c>
      <c r="F2232" s="98" t="s">
        <v>136</v>
      </c>
      <c r="G2232" s="98" t="s">
        <v>993</v>
      </c>
      <c r="H2232" s="151">
        <v>0.31785714285714273</v>
      </c>
      <c r="I2232" s="145">
        <v>13.99</v>
      </c>
      <c r="J2232" s="145">
        <v>4.4400000000000004</v>
      </c>
    </row>
    <row r="2233" spans="1:10" ht="13.15" customHeight="1">
      <c r="D2233" s="114" t="s">
        <v>1003</v>
      </c>
      <c r="E2233" s="99" t="s">
        <v>1002</v>
      </c>
      <c r="F2233" s="98" t="s">
        <v>136</v>
      </c>
      <c r="G2233" s="98" t="s">
        <v>993</v>
      </c>
      <c r="H2233" s="151">
        <v>0.5</v>
      </c>
      <c r="I2233" s="145">
        <v>10.55</v>
      </c>
      <c r="J2233" s="145">
        <v>5.27</v>
      </c>
    </row>
    <row r="2234" spans="1:10" ht="13.15" customHeight="1">
      <c r="D2234" s="105" t="s">
        <v>965</v>
      </c>
      <c r="E2234" s="104"/>
      <c r="F2234" s="103" t="s">
        <v>112</v>
      </c>
      <c r="G2234" s="103" t="s">
        <v>113</v>
      </c>
      <c r="H2234" s="150" t="s">
        <v>959</v>
      </c>
      <c r="I2234" s="142" t="s">
        <v>958</v>
      </c>
      <c r="J2234" s="141" t="s">
        <v>8</v>
      </c>
    </row>
    <row r="2235" spans="1:10" ht="13.15" customHeight="1">
      <c r="D2235" s="114" t="s">
        <v>1513</v>
      </c>
      <c r="E2235" s="99" t="s">
        <v>1512</v>
      </c>
      <c r="F2235" s="98" t="s">
        <v>136</v>
      </c>
      <c r="G2235" s="98" t="s">
        <v>226</v>
      </c>
      <c r="H2235" s="151">
        <v>1</v>
      </c>
      <c r="I2235" s="145">
        <v>36.21</v>
      </c>
      <c r="J2235" s="145">
        <v>36.21</v>
      </c>
    </row>
    <row r="2236" spans="1:10" ht="13.15" customHeight="1">
      <c r="D2236" s="105" t="s">
        <v>960</v>
      </c>
      <c r="E2236" s="104"/>
      <c r="F2236" s="103" t="s">
        <v>112</v>
      </c>
      <c r="G2236" s="103" t="s">
        <v>113</v>
      </c>
      <c r="H2236" s="150" t="s">
        <v>959</v>
      </c>
      <c r="I2236" s="142" t="s">
        <v>958</v>
      </c>
      <c r="J2236" s="141" t="s">
        <v>8</v>
      </c>
    </row>
    <row r="2237" spans="1:10" ht="13.15" customHeight="1">
      <c r="D2237" s="114" t="s">
        <v>995</v>
      </c>
      <c r="E2237" s="99" t="s">
        <v>994</v>
      </c>
      <c r="F2237" s="98" t="s">
        <v>136</v>
      </c>
      <c r="G2237" s="98" t="s">
        <v>993</v>
      </c>
      <c r="H2237" s="151">
        <v>0.5</v>
      </c>
      <c r="I2237" s="145">
        <v>2.98</v>
      </c>
      <c r="J2237" s="145">
        <v>1.49</v>
      </c>
    </row>
    <row r="2238" spans="1:10" ht="13.15" customHeight="1">
      <c r="D2238" s="114" t="s">
        <v>1305</v>
      </c>
      <c r="E2238" s="99" t="s">
        <v>1304</v>
      </c>
      <c r="F2238" s="98" t="s">
        <v>136</v>
      </c>
      <c r="G2238" s="98" t="s">
        <v>993</v>
      </c>
      <c r="H2238" s="151">
        <v>0.5</v>
      </c>
      <c r="I2238" s="145">
        <v>2.85</v>
      </c>
      <c r="J2238" s="145">
        <v>1.42</v>
      </c>
    </row>
    <row r="2239" spans="1:10" ht="13.15" customHeight="1">
      <c r="A2239" s="93">
        <v>265</v>
      </c>
      <c r="B2239" s="93" t="s">
        <v>467</v>
      </c>
      <c r="C2239" s="1">
        <f>J2239</f>
        <v>48.830000000000005</v>
      </c>
      <c r="D2239" s="97"/>
      <c r="E2239" s="96"/>
      <c r="F2239" s="96"/>
      <c r="G2239" s="95"/>
      <c r="H2239" s="149" t="s">
        <v>951</v>
      </c>
      <c r="I2239" s="144"/>
      <c r="J2239" s="140">
        <v>48.830000000000005</v>
      </c>
    </row>
    <row r="2240" spans="1:10" ht="17.649999999999999" customHeight="1">
      <c r="D2240" s="113" t="s">
        <v>1592</v>
      </c>
      <c r="E2240" s="112"/>
      <c r="F2240" s="112"/>
      <c r="G2240" s="112"/>
      <c r="H2240" s="148"/>
      <c r="I2240" s="143"/>
      <c r="J2240" s="144"/>
    </row>
    <row r="2241" spans="1:10" ht="13.15" customHeight="1">
      <c r="A2241" s="93">
        <v>266</v>
      </c>
      <c r="B2241" s="93" t="s">
        <v>469</v>
      </c>
      <c r="C2241" s="1">
        <f>J2241</f>
        <v>46.17</v>
      </c>
      <c r="D2241" s="113"/>
      <c r="E2241" s="94"/>
      <c r="H2241" s="149" t="s">
        <v>951</v>
      </c>
      <c r="J2241" s="140">
        <v>46.17</v>
      </c>
    </row>
    <row r="2242" spans="1:10" ht="17.649999999999999" customHeight="1">
      <c r="D2242" s="113" t="s">
        <v>1591</v>
      </c>
      <c r="E2242" s="112"/>
      <c r="F2242" s="112"/>
      <c r="G2242" s="112"/>
      <c r="H2242" s="148"/>
      <c r="I2242" s="143"/>
      <c r="J2242" s="144"/>
    </row>
    <row r="2243" spans="1:10" ht="13.15" customHeight="1">
      <c r="A2243" s="93">
        <v>267</v>
      </c>
      <c r="B2243" s="93">
        <v>4376</v>
      </c>
      <c r="C2243" s="1">
        <f>J2243</f>
        <v>0.12</v>
      </c>
      <c r="D2243" s="113"/>
      <c r="E2243" s="94"/>
      <c r="H2243" s="149" t="s">
        <v>951</v>
      </c>
      <c r="J2243" s="140">
        <v>0.12</v>
      </c>
    </row>
    <row r="2244" spans="1:10" ht="19.149999999999999" customHeight="1">
      <c r="D2244" s="109" t="s">
        <v>1590</v>
      </c>
      <c r="E2244" s="108"/>
      <c r="F2244" s="108"/>
      <c r="G2244" s="108"/>
      <c r="H2244" s="152"/>
      <c r="I2244" s="146"/>
      <c r="J2244" s="147"/>
    </row>
    <row r="2245" spans="1:10" ht="13.15" customHeight="1">
      <c r="A2245" s="93">
        <v>268</v>
      </c>
      <c r="B2245" s="93">
        <v>4358</v>
      </c>
      <c r="C2245" s="1">
        <f>J2245</f>
        <v>1.27</v>
      </c>
      <c r="D2245" s="113"/>
      <c r="E2245" s="94"/>
      <c r="H2245" s="149" t="s">
        <v>951</v>
      </c>
      <c r="J2245" s="140">
        <v>1.27</v>
      </c>
    </row>
    <row r="2246" spans="1:10" ht="17.649999999999999" customHeight="1">
      <c r="D2246" s="113" t="s">
        <v>1589</v>
      </c>
      <c r="E2246" s="112"/>
      <c r="F2246" s="112"/>
      <c r="G2246" s="112"/>
      <c r="H2246" s="148"/>
      <c r="I2246" s="143"/>
      <c r="J2246" s="144"/>
    </row>
    <row r="2247" spans="1:10" ht="13.15" customHeight="1">
      <c r="D2247" s="105" t="s">
        <v>991</v>
      </c>
      <c r="E2247" s="104"/>
      <c r="F2247" s="103" t="s">
        <v>112</v>
      </c>
      <c r="G2247" s="103" t="s">
        <v>113</v>
      </c>
      <c r="H2247" s="150" t="s">
        <v>959</v>
      </c>
      <c r="I2247" s="142" t="s">
        <v>958</v>
      </c>
      <c r="J2247" s="141" t="s">
        <v>8</v>
      </c>
    </row>
    <row r="2248" spans="1:10" ht="13.15" customHeight="1">
      <c r="D2248" s="114" t="s">
        <v>1458</v>
      </c>
      <c r="E2248" s="99" t="s">
        <v>1457</v>
      </c>
      <c r="F2248" s="98" t="s">
        <v>136</v>
      </c>
      <c r="G2248" s="98" t="s">
        <v>993</v>
      </c>
      <c r="H2248" s="151">
        <v>2.9714285714285069E-2</v>
      </c>
      <c r="I2248" s="145">
        <v>13.99</v>
      </c>
      <c r="J2248" s="145">
        <v>0.41</v>
      </c>
    </row>
    <row r="2249" spans="1:10" ht="13.15" customHeight="1">
      <c r="D2249" s="114" t="s">
        <v>1003</v>
      </c>
      <c r="E2249" s="99" t="s">
        <v>1002</v>
      </c>
      <c r="F2249" s="98" t="s">
        <v>136</v>
      </c>
      <c r="G2249" s="98" t="s">
        <v>993</v>
      </c>
      <c r="H2249" s="151">
        <v>0.1</v>
      </c>
      <c r="I2249" s="145">
        <v>10.55</v>
      </c>
      <c r="J2249" s="145">
        <v>1.05</v>
      </c>
    </row>
    <row r="2250" spans="1:10" ht="13.15" customHeight="1">
      <c r="D2250" s="105" t="s">
        <v>965</v>
      </c>
      <c r="E2250" s="104"/>
      <c r="F2250" s="103" t="s">
        <v>112</v>
      </c>
      <c r="G2250" s="103" t="s">
        <v>113</v>
      </c>
      <c r="H2250" s="150" t="s">
        <v>959</v>
      </c>
      <c r="I2250" s="142" t="s">
        <v>958</v>
      </c>
      <c r="J2250" s="141" t="s">
        <v>8</v>
      </c>
    </row>
    <row r="2251" spans="1:10" ht="13.15" customHeight="1">
      <c r="D2251" s="114" t="s">
        <v>1588</v>
      </c>
      <c r="E2251" s="99" t="s">
        <v>1587</v>
      </c>
      <c r="F2251" s="98" t="s">
        <v>136</v>
      </c>
      <c r="G2251" s="98" t="s">
        <v>226</v>
      </c>
      <c r="H2251" s="151">
        <v>1</v>
      </c>
      <c r="I2251" s="145">
        <v>16.55</v>
      </c>
      <c r="J2251" s="145">
        <v>16.55</v>
      </c>
    </row>
    <row r="2252" spans="1:10" ht="13.15" customHeight="1">
      <c r="D2252" s="105" t="s">
        <v>960</v>
      </c>
      <c r="E2252" s="104"/>
      <c r="F2252" s="103" t="s">
        <v>112</v>
      </c>
      <c r="G2252" s="103" t="s">
        <v>113</v>
      </c>
      <c r="H2252" s="150" t="s">
        <v>959</v>
      </c>
      <c r="I2252" s="142" t="s">
        <v>958</v>
      </c>
      <c r="J2252" s="141" t="s">
        <v>8</v>
      </c>
    </row>
    <row r="2253" spans="1:10" ht="13.15" customHeight="1">
      <c r="D2253" s="114" t="s">
        <v>995</v>
      </c>
      <c r="E2253" s="99" t="s">
        <v>994</v>
      </c>
      <c r="F2253" s="98" t="s">
        <v>136</v>
      </c>
      <c r="G2253" s="98" t="s">
        <v>993</v>
      </c>
      <c r="H2253" s="151">
        <v>0.1</v>
      </c>
      <c r="I2253" s="145">
        <v>2.98</v>
      </c>
      <c r="J2253" s="145">
        <v>0.28999999999999998</v>
      </c>
    </row>
    <row r="2254" spans="1:10" ht="13.15" customHeight="1">
      <c r="D2254" s="114" t="s">
        <v>1453</v>
      </c>
      <c r="E2254" s="99" t="s">
        <v>1452</v>
      </c>
      <c r="F2254" s="98" t="s">
        <v>136</v>
      </c>
      <c r="G2254" s="98" t="s">
        <v>993</v>
      </c>
      <c r="H2254" s="151">
        <v>0.1</v>
      </c>
      <c r="I2254" s="145">
        <v>2.85</v>
      </c>
      <c r="J2254" s="145">
        <v>0.28000000000000003</v>
      </c>
    </row>
    <row r="2255" spans="1:10" ht="13.15" customHeight="1">
      <c r="A2255" s="93">
        <v>269</v>
      </c>
      <c r="B2255" s="93" t="s">
        <v>472</v>
      </c>
      <c r="C2255" s="1">
        <f>J2255</f>
        <v>18.580000000000002</v>
      </c>
      <c r="D2255" s="97"/>
      <c r="E2255" s="96"/>
      <c r="F2255" s="96"/>
      <c r="G2255" s="95"/>
      <c r="H2255" s="149" t="s">
        <v>951</v>
      </c>
      <c r="I2255" s="144"/>
      <c r="J2255" s="140">
        <v>18.580000000000002</v>
      </c>
    </row>
    <row r="2256" spans="1:10" ht="19.149999999999999" customHeight="1">
      <c r="D2256" s="109" t="s">
        <v>1586</v>
      </c>
      <c r="E2256" s="108"/>
      <c r="F2256" s="108"/>
      <c r="G2256" s="108"/>
      <c r="H2256" s="152"/>
      <c r="I2256" s="146"/>
      <c r="J2256" s="147"/>
    </row>
    <row r="2257" spans="1:10" ht="13.15" customHeight="1">
      <c r="A2257" s="93">
        <v>270</v>
      </c>
      <c r="B2257" s="93" t="s">
        <v>474</v>
      </c>
      <c r="C2257" s="1">
        <f>J2257</f>
        <v>624</v>
      </c>
      <c r="D2257" s="113"/>
      <c r="E2257" s="94"/>
      <c r="H2257" s="149" t="s">
        <v>951</v>
      </c>
      <c r="J2257" s="140">
        <v>624</v>
      </c>
    </row>
    <row r="2258" spans="1:10" ht="17.649999999999999" customHeight="1">
      <c r="D2258" s="113" t="s">
        <v>1585</v>
      </c>
      <c r="E2258" s="112"/>
      <c r="F2258" s="112"/>
      <c r="G2258" s="112"/>
      <c r="H2258" s="148"/>
      <c r="I2258" s="143"/>
      <c r="J2258" s="144"/>
    </row>
    <row r="2259" spans="1:10" ht="13.15" customHeight="1">
      <c r="D2259" s="105" t="s">
        <v>991</v>
      </c>
      <c r="E2259" s="104"/>
      <c r="F2259" s="103" t="s">
        <v>112</v>
      </c>
      <c r="G2259" s="103" t="s">
        <v>113</v>
      </c>
      <c r="H2259" s="150" t="s">
        <v>959</v>
      </c>
      <c r="I2259" s="142" t="s">
        <v>958</v>
      </c>
      <c r="J2259" s="141" t="s">
        <v>8</v>
      </c>
    </row>
    <row r="2260" spans="1:10" ht="13.15" customHeight="1">
      <c r="D2260" s="110" t="s">
        <v>1456</v>
      </c>
      <c r="E2260" s="99" t="s">
        <v>1455</v>
      </c>
      <c r="F2260" s="98" t="s">
        <v>136</v>
      </c>
      <c r="G2260" s="98" t="s">
        <v>993</v>
      </c>
      <c r="H2260" s="151">
        <v>6.7393097908876891</v>
      </c>
      <c r="I2260" s="145">
        <v>21.76</v>
      </c>
      <c r="J2260" s="145">
        <v>146.63999999999999</v>
      </c>
    </row>
    <row r="2261" spans="1:10" ht="13.15" customHeight="1">
      <c r="D2261" s="105" t="s">
        <v>965</v>
      </c>
      <c r="E2261" s="104"/>
      <c r="F2261" s="103" t="s">
        <v>112</v>
      </c>
      <c r="G2261" s="103" t="s">
        <v>113</v>
      </c>
      <c r="H2261" s="150" t="s">
        <v>959</v>
      </c>
      <c r="I2261" s="142" t="s">
        <v>958</v>
      </c>
      <c r="J2261" s="141" t="s">
        <v>8</v>
      </c>
    </row>
    <row r="2262" spans="1:10" ht="17.649999999999999" customHeight="1">
      <c r="D2262" s="110" t="s">
        <v>1584</v>
      </c>
      <c r="E2262" s="99" t="s">
        <v>476</v>
      </c>
      <c r="F2262" s="98" t="s">
        <v>136</v>
      </c>
      <c r="G2262" s="98" t="s">
        <v>226</v>
      </c>
      <c r="H2262" s="151">
        <v>1</v>
      </c>
      <c r="I2262" s="145">
        <v>374.8</v>
      </c>
      <c r="J2262" s="145">
        <v>374.8</v>
      </c>
    </row>
    <row r="2263" spans="1:10" ht="13.15" customHeight="1">
      <c r="A2263" s="93">
        <v>271</v>
      </c>
      <c r="B2263" s="93" t="s">
        <v>475</v>
      </c>
      <c r="C2263" s="1">
        <f>J2263</f>
        <v>521.44000000000005</v>
      </c>
      <c r="D2263" s="97"/>
      <c r="E2263" s="96"/>
      <c r="F2263" s="96"/>
      <c r="G2263" s="95"/>
      <c r="H2263" s="149" t="s">
        <v>951</v>
      </c>
      <c r="I2263" s="144"/>
      <c r="J2263" s="140">
        <v>521.44000000000005</v>
      </c>
    </row>
    <row r="2264" spans="1:10" ht="17.649999999999999" customHeight="1">
      <c r="D2264" s="113" t="s">
        <v>1583</v>
      </c>
      <c r="E2264" s="112"/>
      <c r="F2264" s="112"/>
      <c r="G2264" s="112"/>
      <c r="H2264" s="148"/>
      <c r="I2264" s="143"/>
      <c r="J2264" s="144"/>
    </row>
    <row r="2265" spans="1:10" ht="13.15" customHeight="1">
      <c r="D2265" s="105" t="s">
        <v>965</v>
      </c>
      <c r="E2265" s="104"/>
      <c r="F2265" s="103" t="s">
        <v>112</v>
      </c>
      <c r="G2265" s="103" t="s">
        <v>113</v>
      </c>
      <c r="H2265" s="150" t="s">
        <v>959</v>
      </c>
      <c r="I2265" s="142" t="s">
        <v>958</v>
      </c>
      <c r="J2265" s="141" t="s">
        <v>8</v>
      </c>
    </row>
    <row r="2266" spans="1:10" ht="13.15" customHeight="1">
      <c r="D2266" s="114" t="s">
        <v>1582</v>
      </c>
      <c r="E2266" s="99" t="s">
        <v>1581</v>
      </c>
      <c r="F2266" s="98" t="s">
        <v>136</v>
      </c>
      <c r="G2266" s="98" t="s">
        <v>226</v>
      </c>
      <c r="H2266" s="151">
        <v>1</v>
      </c>
      <c r="I2266" s="145">
        <v>7.9202200000000023</v>
      </c>
      <c r="J2266" s="145">
        <v>7.92</v>
      </c>
    </row>
    <row r="2267" spans="1:10" ht="13.15" customHeight="1">
      <c r="A2267" s="93">
        <v>272</v>
      </c>
      <c r="B2267" s="93" t="s">
        <v>376</v>
      </c>
      <c r="C2267" s="1">
        <f>J2267</f>
        <v>7.92</v>
      </c>
      <c r="D2267" s="97"/>
      <c r="E2267" s="96"/>
      <c r="F2267" s="96"/>
      <c r="G2267" s="95"/>
      <c r="H2267" s="149" t="s">
        <v>951</v>
      </c>
      <c r="I2267" s="144"/>
      <c r="J2267" s="140">
        <v>7.92</v>
      </c>
    </row>
    <row r="2268" spans="1:10" ht="17.649999999999999" customHeight="1">
      <c r="D2268" s="113" t="s">
        <v>1580</v>
      </c>
      <c r="E2268" s="112"/>
      <c r="F2268" s="112"/>
      <c r="G2268" s="112"/>
      <c r="H2268" s="148"/>
      <c r="I2268" s="143"/>
      <c r="J2268" s="144"/>
    </row>
    <row r="2269" spans="1:10" ht="13.15" customHeight="1">
      <c r="D2269" s="105" t="s">
        <v>991</v>
      </c>
      <c r="E2269" s="104"/>
      <c r="F2269" s="103" t="s">
        <v>112</v>
      </c>
      <c r="G2269" s="103" t="s">
        <v>113</v>
      </c>
      <c r="H2269" s="150" t="s">
        <v>959</v>
      </c>
      <c r="I2269" s="142" t="s">
        <v>958</v>
      </c>
      <c r="J2269" s="141" t="s">
        <v>8</v>
      </c>
    </row>
    <row r="2270" spans="1:10" ht="13.15" customHeight="1">
      <c r="D2270" s="114" t="s">
        <v>1003</v>
      </c>
      <c r="E2270" s="99" t="s">
        <v>1002</v>
      </c>
      <c r="F2270" s="98" t="s">
        <v>136</v>
      </c>
      <c r="G2270" s="98" t="s">
        <v>993</v>
      </c>
      <c r="H2270" s="151">
        <v>8.1575757575757524E-2</v>
      </c>
      <c r="I2270" s="145">
        <v>10.55</v>
      </c>
      <c r="J2270" s="145">
        <v>0.86</v>
      </c>
    </row>
    <row r="2271" spans="1:10" ht="13.15" customHeight="1">
      <c r="D2271" s="105" t="s">
        <v>965</v>
      </c>
      <c r="E2271" s="104"/>
      <c r="F2271" s="103" t="s">
        <v>112</v>
      </c>
      <c r="G2271" s="103" t="s">
        <v>113</v>
      </c>
      <c r="H2271" s="150" t="s">
        <v>959</v>
      </c>
      <c r="I2271" s="142" t="s">
        <v>958</v>
      </c>
      <c r="J2271" s="141" t="s">
        <v>8</v>
      </c>
    </row>
    <row r="2272" spans="1:10" ht="13.15" customHeight="1">
      <c r="D2272" s="114" t="s">
        <v>1579</v>
      </c>
      <c r="E2272" s="99" t="s">
        <v>1578</v>
      </c>
      <c r="F2272" s="98" t="s">
        <v>136</v>
      </c>
      <c r="G2272" s="98" t="s">
        <v>226</v>
      </c>
      <c r="H2272" s="151">
        <v>1</v>
      </c>
      <c r="I2272" s="145">
        <v>2.6</v>
      </c>
      <c r="J2272" s="145">
        <v>2.6</v>
      </c>
    </row>
    <row r="2273" spans="1:10" ht="13.15" customHeight="1">
      <c r="D2273" s="105" t="s">
        <v>960</v>
      </c>
      <c r="E2273" s="104"/>
      <c r="F2273" s="103" t="s">
        <v>112</v>
      </c>
      <c r="G2273" s="103" t="s">
        <v>113</v>
      </c>
      <c r="H2273" s="150" t="s">
        <v>959</v>
      </c>
      <c r="I2273" s="142" t="s">
        <v>958</v>
      </c>
      <c r="J2273" s="141" t="s">
        <v>8</v>
      </c>
    </row>
    <row r="2274" spans="1:10" ht="13.15" customHeight="1">
      <c r="D2274" s="114" t="s">
        <v>995</v>
      </c>
      <c r="E2274" s="99" t="s">
        <v>994</v>
      </c>
      <c r="F2274" s="98" t="s">
        <v>136</v>
      </c>
      <c r="G2274" s="98" t="s">
        <v>993</v>
      </c>
      <c r="H2274" s="151">
        <v>0.1</v>
      </c>
      <c r="I2274" s="145">
        <v>2.98</v>
      </c>
      <c r="J2274" s="145">
        <v>0.28999999999999998</v>
      </c>
    </row>
    <row r="2275" spans="1:10" ht="13.15" customHeight="1">
      <c r="A2275" s="93">
        <v>273</v>
      </c>
      <c r="B2275" s="93" t="s">
        <v>477</v>
      </c>
      <c r="C2275" s="1">
        <f>J2275</f>
        <v>3.75</v>
      </c>
      <c r="D2275" s="97"/>
      <c r="E2275" s="96"/>
      <c r="F2275" s="96"/>
      <c r="G2275" s="95"/>
      <c r="H2275" s="149" t="s">
        <v>951</v>
      </c>
      <c r="I2275" s="144"/>
      <c r="J2275" s="140">
        <v>3.75</v>
      </c>
    </row>
    <row r="2276" spans="1:10" ht="17.649999999999999" customHeight="1">
      <c r="D2276" s="113" t="s">
        <v>1577</v>
      </c>
      <c r="E2276" s="112"/>
      <c r="F2276" s="112"/>
      <c r="G2276" s="112"/>
      <c r="H2276" s="148"/>
      <c r="I2276" s="143"/>
      <c r="J2276" s="144"/>
    </row>
    <row r="2277" spans="1:10" ht="13.15" customHeight="1">
      <c r="D2277" s="105" t="s">
        <v>991</v>
      </c>
      <c r="E2277" s="104"/>
      <c r="F2277" s="103" t="s">
        <v>112</v>
      </c>
      <c r="G2277" s="103" t="s">
        <v>113</v>
      </c>
      <c r="H2277" s="150" t="s">
        <v>959</v>
      </c>
      <c r="I2277" s="142" t="s">
        <v>958</v>
      </c>
      <c r="J2277" s="141" t="s">
        <v>8</v>
      </c>
    </row>
    <row r="2278" spans="1:10" ht="13.15" customHeight="1">
      <c r="D2278" s="114" t="s">
        <v>1309</v>
      </c>
      <c r="E2278" s="99" t="s">
        <v>1308</v>
      </c>
      <c r="F2278" s="98" t="s">
        <v>136</v>
      </c>
      <c r="G2278" s="98" t="s">
        <v>993</v>
      </c>
      <c r="H2278" s="151">
        <v>0.01</v>
      </c>
      <c r="I2278" s="145">
        <v>13.99</v>
      </c>
      <c r="J2278" s="145">
        <v>0.13</v>
      </c>
    </row>
    <row r="2279" spans="1:10" ht="13.15" customHeight="1">
      <c r="D2279" s="114" t="s">
        <v>1003</v>
      </c>
      <c r="E2279" s="99" t="s">
        <v>1002</v>
      </c>
      <c r="F2279" s="98" t="s">
        <v>136</v>
      </c>
      <c r="G2279" s="98" t="s">
        <v>993</v>
      </c>
      <c r="H2279" s="151">
        <v>0.01</v>
      </c>
      <c r="I2279" s="145">
        <v>10.55</v>
      </c>
      <c r="J2279" s="145">
        <v>0.1</v>
      </c>
    </row>
    <row r="2280" spans="1:10" ht="13.15" customHeight="1">
      <c r="D2280" s="105" t="s">
        <v>965</v>
      </c>
      <c r="E2280" s="104"/>
      <c r="F2280" s="103" t="s">
        <v>112</v>
      </c>
      <c r="G2280" s="103" t="s">
        <v>113</v>
      </c>
      <c r="H2280" s="150" t="s">
        <v>959</v>
      </c>
      <c r="I2280" s="142" t="s">
        <v>958</v>
      </c>
      <c r="J2280" s="141" t="s">
        <v>8</v>
      </c>
    </row>
    <row r="2281" spans="1:10" ht="13.15" customHeight="1">
      <c r="D2281" s="114" t="s">
        <v>410</v>
      </c>
      <c r="E2281" s="99" t="s">
        <v>411</v>
      </c>
      <c r="F2281" s="98" t="s">
        <v>136</v>
      </c>
      <c r="G2281" s="98" t="s">
        <v>226</v>
      </c>
      <c r="H2281" s="151">
        <v>1</v>
      </c>
      <c r="I2281" s="145">
        <v>0.12</v>
      </c>
      <c r="J2281" s="145">
        <v>0.12</v>
      </c>
    </row>
    <row r="2282" spans="1:10" ht="13.15" customHeight="1">
      <c r="D2282" s="105" t="s">
        <v>960</v>
      </c>
      <c r="E2282" s="104"/>
      <c r="F2282" s="103" t="s">
        <v>112</v>
      </c>
      <c r="G2282" s="103" t="s">
        <v>113</v>
      </c>
      <c r="H2282" s="150" t="s">
        <v>959</v>
      </c>
      <c r="I2282" s="142" t="s">
        <v>958</v>
      </c>
      <c r="J2282" s="141" t="s">
        <v>8</v>
      </c>
    </row>
    <row r="2283" spans="1:10" ht="13.15" customHeight="1">
      <c r="D2283" s="114" t="s">
        <v>995</v>
      </c>
      <c r="E2283" s="99" t="s">
        <v>994</v>
      </c>
      <c r="F2283" s="98" t="s">
        <v>136</v>
      </c>
      <c r="G2283" s="98" t="s">
        <v>993</v>
      </c>
      <c r="H2283" s="151">
        <v>1.01E-2</v>
      </c>
      <c r="I2283" s="145">
        <v>2.98</v>
      </c>
      <c r="J2283" s="145">
        <v>0.03</v>
      </c>
    </row>
    <row r="2284" spans="1:10" ht="13.15" customHeight="1">
      <c r="D2284" s="114" t="s">
        <v>1305</v>
      </c>
      <c r="E2284" s="99" t="s">
        <v>1304</v>
      </c>
      <c r="F2284" s="98" t="s">
        <v>136</v>
      </c>
      <c r="G2284" s="98" t="s">
        <v>993</v>
      </c>
      <c r="H2284" s="151">
        <v>0.01</v>
      </c>
      <c r="I2284" s="145">
        <v>2.85</v>
      </c>
      <c r="J2284" s="145">
        <v>0.02</v>
      </c>
    </row>
    <row r="2285" spans="1:10" ht="13.15" customHeight="1">
      <c r="A2285" s="93">
        <v>274</v>
      </c>
      <c r="B2285" s="93" t="s">
        <v>479</v>
      </c>
      <c r="C2285" s="1">
        <f>J2285</f>
        <v>0.4</v>
      </c>
      <c r="D2285" s="97"/>
      <c r="E2285" s="96"/>
      <c r="F2285" s="96"/>
      <c r="G2285" s="95"/>
      <c r="H2285" s="149" t="s">
        <v>951</v>
      </c>
      <c r="I2285" s="144"/>
      <c r="J2285" s="140">
        <v>0.4</v>
      </c>
    </row>
    <row r="2286" spans="1:10" ht="17.649999999999999" customHeight="1">
      <c r="D2286" s="113" t="s">
        <v>1576</v>
      </c>
      <c r="E2286" s="112"/>
      <c r="F2286" s="112"/>
      <c r="G2286" s="112"/>
      <c r="H2286" s="148"/>
      <c r="I2286" s="143"/>
      <c r="J2286" s="144"/>
    </row>
    <row r="2287" spans="1:10" ht="13.15" customHeight="1">
      <c r="A2287" s="93">
        <v>275</v>
      </c>
      <c r="B2287" s="93" t="s">
        <v>481</v>
      </c>
      <c r="C2287" s="1">
        <f>J2287</f>
        <v>735.07</v>
      </c>
      <c r="D2287" s="113"/>
      <c r="E2287" s="94"/>
      <c r="H2287" s="149" t="s">
        <v>951</v>
      </c>
      <c r="J2287" s="140">
        <v>735.07</v>
      </c>
    </row>
    <row r="2288" spans="1:10" ht="17.649999999999999" customHeight="1">
      <c r="D2288" s="113" t="s">
        <v>1575</v>
      </c>
      <c r="E2288" s="112"/>
      <c r="F2288" s="112"/>
      <c r="G2288" s="112"/>
      <c r="H2288" s="148"/>
      <c r="I2288" s="143"/>
      <c r="J2288" s="144"/>
    </row>
    <row r="2289" spans="1:10" ht="13.15" customHeight="1">
      <c r="D2289" s="105" t="s">
        <v>991</v>
      </c>
      <c r="E2289" s="104"/>
      <c r="F2289" s="103" t="s">
        <v>112</v>
      </c>
      <c r="G2289" s="103" t="s">
        <v>113</v>
      </c>
      <c r="H2289" s="150" t="s">
        <v>959</v>
      </c>
      <c r="I2289" s="142" t="s">
        <v>958</v>
      </c>
      <c r="J2289" s="141" t="s">
        <v>8</v>
      </c>
    </row>
    <row r="2290" spans="1:10" ht="13.15" customHeight="1">
      <c r="D2290" s="114" t="s">
        <v>1458</v>
      </c>
      <c r="E2290" s="99" t="s">
        <v>1457</v>
      </c>
      <c r="F2290" s="98" t="s">
        <v>136</v>
      </c>
      <c r="G2290" s="98" t="s">
        <v>993</v>
      </c>
      <c r="H2290" s="151">
        <v>2</v>
      </c>
      <c r="I2290" s="145">
        <v>13.99</v>
      </c>
      <c r="J2290" s="145">
        <v>27.98</v>
      </c>
    </row>
    <row r="2291" spans="1:10" ht="13.15" customHeight="1">
      <c r="D2291" s="114" t="s">
        <v>1003</v>
      </c>
      <c r="E2291" s="99" t="s">
        <v>1002</v>
      </c>
      <c r="F2291" s="98" t="s">
        <v>136</v>
      </c>
      <c r="G2291" s="98" t="s">
        <v>993</v>
      </c>
      <c r="H2291" s="151">
        <v>2</v>
      </c>
      <c r="I2291" s="145">
        <v>10.55</v>
      </c>
      <c r="J2291" s="145">
        <v>21.1</v>
      </c>
    </row>
    <row r="2292" spans="1:10" ht="13.15" customHeight="1">
      <c r="D2292" s="105" t="s">
        <v>965</v>
      </c>
      <c r="E2292" s="104"/>
      <c r="F2292" s="103" t="s">
        <v>112</v>
      </c>
      <c r="G2292" s="103" t="s">
        <v>113</v>
      </c>
      <c r="H2292" s="150" t="s">
        <v>959</v>
      </c>
      <c r="I2292" s="142" t="s">
        <v>958</v>
      </c>
      <c r="J2292" s="141" t="s">
        <v>8</v>
      </c>
    </row>
    <row r="2293" spans="1:10" ht="13.15" customHeight="1">
      <c r="D2293" s="114" t="s">
        <v>1574</v>
      </c>
      <c r="E2293" s="99" t="s">
        <v>1573</v>
      </c>
      <c r="F2293" s="98" t="s">
        <v>136</v>
      </c>
      <c r="G2293" s="98" t="s">
        <v>226</v>
      </c>
      <c r="H2293" s="151">
        <v>2</v>
      </c>
      <c r="I2293" s="145">
        <v>15.7</v>
      </c>
      <c r="J2293" s="145">
        <v>31.4</v>
      </c>
    </row>
    <row r="2294" spans="1:10" ht="13.15" customHeight="1">
      <c r="D2294" s="114" t="s">
        <v>1572</v>
      </c>
      <c r="E2294" s="99" t="s">
        <v>1571</v>
      </c>
      <c r="F2294" s="98" t="s">
        <v>136</v>
      </c>
      <c r="G2294" s="98" t="s">
        <v>226</v>
      </c>
      <c r="H2294" s="151">
        <v>2</v>
      </c>
      <c r="I2294" s="145">
        <v>15.58</v>
      </c>
      <c r="J2294" s="145">
        <v>31.16</v>
      </c>
    </row>
    <row r="2295" spans="1:10" ht="13.15" customHeight="1">
      <c r="D2295" s="114" t="s">
        <v>1570</v>
      </c>
      <c r="E2295" s="99" t="s">
        <v>1569</v>
      </c>
      <c r="F2295" s="98" t="s">
        <v>136</v>
      </c>
      <c r="G2295" s="98" t="s">
        <v>226</v>
      </c>
      <c r="H2295" s="151">
        <v>80</v>
      </c>
      <c r="I2295" s="145">
        <v>0.81</v>
      </c>
      <c r="J2295" s="145">
        <v>64.8</v>
      </c>
    </row>
    <row r="2296" spans="1:10" ht="13.15" customHeight="1">
      <c r="D2296" s="114" t="s">
        <v>1568</v>
      </c>
      <c r="E2296" s="99" t="s">
        <v>1567</v>
      </c>
      <c r="F2296" s="98" t="s">
        <v>136</v>
      </c>
      <c r="G2296" s="98" t="s">
        <v>226</v>
      </c>
      <c r="H2296" s="151">
        <v>2</v>
      </c>
      <c r="I2296" s="145">
        <v>102.11000000000007</v>
      </c>
      <c r="J2296" s="145">
        <v>204.22</v>
      </c>
    </row>
    <row r="2297" spans="1:10" ht="13.15" customHeight="1">
      <c r="D2297" s="114" t="s">
        <v>1566</v>
      </c>
      <c r="E2297" s="99" t="s">
        <v>1565</v>
      </c>
      <c r="F2297" s="98" t="s">
        <v>136</v>
      </c>
      <c r="G2297" s="98" t="s">
        <v>226</v>
      </c>
      <c r="H2297" s="151">
        <v>200</v>
      </c>
      <c r="I2297" s="145">
        <v>0.2</v>
      </c>
      <c r="J2297" s="145">
        <v>40</v>
      </c>
    </row>
    <row r="2298" spans="1:10" ht="13.15" customHeight="1">
      <c r="D2298" s="114" t="s">
        <v>1564</v>
      </c>
      <c r="E2298" s="99" t="s">
        <v>1563</v>
      </c>
      <c r="F2298" s="98" t="s">
        <v>136</v>
      </c>
      <c r="G2298" s="98" t="s">
        <v>226</v>
      </c>
      <c r="H2298" s="151">
        <v>1</v>
      </c>
      <c r="I2298" s="145">
        <v>19.5</v>
      </c>
      <c r="J2298" s="145">
        <v>19.5</v>
      </c>
    </row>
    <row r="2299" spans="1:10" ht="13.15" customHeight="1">
      <c r="D2299" s="114" t="s">
        <v>1562</v>
      </c>
      <c r="E2299" s="99" t="s">
        <v>1561</v>
      </c>
      <c r="F2299" s="98" t="s">
        <v>136</v>
      </c>
      <c r="G2299" s="98" t="s">
        <v>226</v>
      </c>
      <c r="H2299" s="151">
        <v>1</v>
      </c>
      <c r="I2299" s="145">
        <v>2509</v>
      </c>
      <c r="J2299" s="145">
        <v>2509</v>
      </c>
    </row>
    <row r="2300" spans="1:10" ht="13.15" customHeight="1">
      <c r="D2300" s="105" t="s">
        <v>960</v>
      </c>
      <c r="E2300" s="104"/>
      <c r="F2300" s="103" t="s">
        <v>112</v>
      </c>
      <c r="G2300" s="103" t="s">
        <v>113</v>
      </c>
      <c r="H2300" s="150" t="s">
        <v>959</v>
      </c>
      <c r="I2300" s="142" t="s">
        <v>958</v>
      </c>
      <c r="J2300" s="141" t="s">
        <v>8</v>
      </c>
    </row>
    <row r="2301" spans="1:10" ht="13.15" customHeight="1">
      <c r="D2301" s="114" t="s">
        <v>995</v>
      </c>
      <c r="E2301" s="99" t="s">
        <v>994</v>
      </c>
      <c r="F2301" s="98" t="s">
        <v>136</v>
      </c>
      <c r="G2301" s="98" t="s">
        <v>993</v>
      </c>
      <c r="H2301" s="151">
        <v>2</v>
      </c>
      <c r="I2301" s="145">
        <v>2.98</v>
      </c>
      <c r="J2301" s="145">
        <v>5.96</v>
      </c>
    </row>
    <row r="2302" spans="1:10" ht="13.15" customHeight="1">
      <c r="D2302" s="114" t="s">
        <v>1453</v>
      </c>
      <c r="E2302" s="99" t="s">
        <v>1452</v>
      </c>
      <c r="F2302" s="98" t="s">
        <v>136</v>
      </c>
      <c r="G2302" s="98" t="s">
        <v>993</v>
      </c>
      <c r="H2302" s="151">
        <v>2</v>
      </c>
      <c r="I2302" s="145">
        <v>2.85</v>
      </c>
      <c r="J2302" s="145">
        <v>5.7</v>
      </c>
    </row>
    <row r="2303" spans="1:10" ht="13.15" customHeight="1">
      <c r="A2303" s="93">
        <v>276</v>
      </c>
      <c r="B2303" s="93" t="s">
        <v>461</v>
      </c>
      <c r="C2303" s="1">
        <f>J2303</f>
        <v>2960.8199999999997</v>
      </c>
      <c r="D2303" s="97"/>
      <c r="E2303" s="96"/>
      <c r="F2303" s="96"/>
      <c r="G2303" s="95"/>
      <c r="H2303" s="149" t="s">
        <v>951</v>
      </c>
      <c r="I2303" s="144"/>
      <c r="J2303" s="140">
        <v>2960.8199999999997</v>
      </c>
    </row>
    <row r="2304" spans="1:10" ht="17.649999999999999" customHeight="1">
      <c r="D2304" s="113" t="s">
        <v>1560</v>
      </c>
      <c r="E2304" s="112"/>
      <c r="F2304" s="112"/>
      <c r="G2304" s="112"/>
      <c r="H2304" s="148"/>
      <c r="I2304" s="143"/>
      <c r="J2304" s="144"/>
    </row>
    <row r="2305" spans="1:10" ht="13.15" customHeight="1">
      <c r="D2305" s="105" t="s">
        <v>965</v>
      </c>
      <c r="E2305" s="104"/>
      <c r="F2305" s="103" t="s">
        <v>112</v>
      </c>
      <c r="G2305" s="103" t="s">
        <v>113</v>
      </c>
      <c r="H2305" s="150" t="s">
        <v>959</v>
      </c>
      <c r="I2305" s="142" t="s">
        <v>958</v>
      </c>
      <c r="J2305" s="141" t="s">
        <v>8</v>
      </c>
    </row>
    <row r="2306" spans="1:10" ht="13.15" customHeight="1">
      <c r="D2306" s="114" t="s">
        <v>1559</v>
      </c>
      <c r="E2306" s="99" t="s">
        <v>1558</v>
      </c>
      <c r="F2306" s="98" t="s">
        <v>136</v>
      </c>
      <c r="G2306" s="98" t="s">
        <v>226</v>
      </c>
      <c r="H2306" s="151">
        <v>1</v>
      </c>
      <c r="I2306" s="145">
        <v>4.3499999999999996</v>
      </c>
      <c r="J2306" s="145">
        <v>4.3499999999999996</v>
      </c>
    </row>
    <row r="2307" spans="1:10" ht="13.15" customHeight="1">
      <c r="A2307" s="93">
        <v>277</v>
      </c>
      <c r="B2307" s="93" t="s">
        <v>483</v>
      </c>
      <c r="C2307" s="1">
        <f>J2307</f>
        <v>4.3499999999999996</v>
      </c>
      <c r="D2307" s="97"/>
      <c r="E2307" s="96"/>
      <c r="F2307" s="96"/>
      <c r="G2307" s="95"/>
      <c r="H2307" s="149" t="s">
        <v>951</v>
      </c>
      <c r="I2307" s="144"/>
      <c r="J2307" s="140">
        <v>4.3499999999999996</v>
      </c>
    </row>
    <row r="2308" spans="1:10" ht="17.649999999999999" customHeight="1">
      <c r="D2308" s="113" t="s">
        <v>1557</v>
      </c>
      <c r="E2308" s="112"/>
      <c r="F2308" s="112"/>
      <c r="G2308" s="112"/>
      <c r="H2308" s="148"/>
      <c r="I2308" s="143"/>
      <c r="J2308" s="144"/>
    </row>
    <row r="2309" spans="1:10" ht="13.15" customHeight="1">
      <c r="D2309" s="105" t="s">
        <v>991</v>
      </c>
      <c r="E2309" s="104"/>
      <c r="F2309" s="103" t="s">
        <v>112</v>
      </c>
      <c r="G2309" s="103" t="s">
        <v>113</v>
      </c>
      <c r="H2309" s="150" t="s">
        <v>959</v>
      </c>
      <c r="I2309" s="142" t="s">
        <v>958</v>
      </c>
      <c r="J2309" s="141" t="s">
        <v>8</v>
      </c>
    </row>
    <row r="2310" spans="1:10" ht="16.149999999999999" customHeight="1">
      <c r="D2310" s="118">
        <v>88240</v>
      </c>
      <c r="E2310" s="99" t="s">
        <v>1556</v>
      </c>
      <c r="F2310" s="98" t="s">
        <v>121</v>
      </c>
      <c r="G2310" s="98" t="s">
        <v>147</v>
      </c>
      <c r="H2310" s="151">
        <v>0.124</v>
      </c>
      <c r="I2310" s="145">
        <v>15.39</v>
      </c>
      <c r="J2310" s="145">
        <v>1.9</v>
      </c>
    </row>
    <row r="2311" spans="1:10" ht="19.149999999999999" customHeight="1">
      <c r="D2311" s="118">
        <v>88278</v>
      </c>
      <c r="E2311" s="99" t="s">
        <v>1555</v>
      </c>
      <c r="F2311" s="98" t="s">
        <v>121</v>
      </c>
      <c r="G2311" s="98" t="s">
        <v>147</v>
      </c>
      <c r="H2311" s="151">
        <v>0.26800000000000002</v>
      </c>
      <c r="I2311" s="145">
        <v>18.46</v>
      </c>
      <c r="J2311" s="145">
        <v>4.9400000000000004</v>
      </c>
    </row>
    <row r="2312" spans="1:10" ht="13.15" customHeight="1">
      <c r="D2312" s="105" t="s">
        <v>965</v>
      </c>
      <c r="E2312" s="104"/>
      <c r="F2312" s="103" t="s">
        <v>112</v>
      </c>
      <c r="G2312" s="103" t="s">
        <v>113</v>
      </c>
      <c r="H2312" s="150" t="s">
        <v>959</v>
      </c>
      <c r="I2312" s="142" t="s">
        <v>958</v>
      </c>
      <c r="J2312" s="141" t="s">
        <v>8</v>
      </c>
    </row>
    <row r="2313" spans="1:10" ht="13.15" customHeight="1">
      <c r="D2313" s="117" t="s">
        <v>1554</v>
      </c>
      <c r="E2313" s="99" t="s">
        <v>1553</v>
      </c>
      <c r="F2313" s="98" t="s">
        <v>140</v>
      </c>
      <c r="G2313" s="98" t="s">
        <v>118</v>
      </c>
      <c r="H2313" s="151">
        <v>1</v>
      </c>
      <c r="I2313" s="145">
        <v>1.6630930390492369</v>
      </c>
      <c r="J2313" s="145">
        <v>1.66</v>
      </c>
    </row>
    <row r="2314" spans="1:10" ht="13.15" customHeight="1">
      <c r="A2314" s="93">
        <v>278</v>
      </c>
      <c r="B2314" s="93">
        <v>40395</v>
      </c>
      <c r="C2314" s="1">
        <f>J2314</f>
        <v>8.5</v>
      </c>
      <c r="D2314" s="97"/>
      <c r="E2314" s="96"/>
      <c r="F2314" s="96"/>
      <c r="G2314" s="95"/>
      <c r="H2314" s="149" t="s">
        <v>951</v>
      </c>
      <c r="I2314" s="144"/>
      <c r="J2314" s="140">
        <v>8.5</v>
      </c>
    </row>
    <row r="2315" spans="1:10" ht="17.649999999999999" customHeight="1">
      <c r="D2315" s="113" t="s">
        <v>1552</v>
      </c>
      <c r="E2315" s="112"/>
      <c r="F2315" s="112"/>
      <c r="G2315" s="112"/>
      <c r="H2315" s="148"/>
      <c r="I2315" s="143"/>
      <c r="J2315" s="144"/>
    </row>
    <row r="2316" spans="1:10" ht="13.15" customHeight="1">
      <c r="D2316" s="105" t="s">
        <v>991</v>
      </c>
      <c r="E2316" s="104"/>
      <c r="F2316" s="103" t="s">
        <v>112</v>
      </c>
      <c r="G2316" s="103" t="s">
        <v>113</v>
      </c>
      <c r="H2316" s="150" t="s">
        <v>959</v>
      </c>
      <c r="I2316" s="142" t="s">
        <v>958</v>
      </c>
      <c r="J2316" s="141" t="s">
        <v>8</v>
      </c>
    </row>
    <row r="2317" spans="1:10" ht="13.15" customHeight="1">
      <c r="D2317" s="114" t="s">
        <v>1309</v>
      </c>
      <c r="E2317" s="99" t="s">
        <v>1308</v>
      </c>
      <c r="F2317" s="98" t="s">
        <v>136</v>
      </c>
      <c r="G2317" s="98" t="s">
        <v>993</v>
      </c>
      <c r="H2317" s="151">
        <v>7.7571428571428555E-2</v>
      </c>
      <c r="I2317" s="145">
        <v>13.99</v>
      </c>
      <c r="J2317" s="145">
        <v>1.08</v>
      </c>
    </row>
    <row r="2318" spans="1:10" ht="13.15" customHeight="1">
      <c r="D2318" s="114" t="s">
        <v>1003</v>
      </c>
      <c r="E2318" s="99" t="s">
        <v>1002</v>
      </c>
      <c r="F2318" s="98" t="s">
        <v>136</v>
      </c>
      <c r="G2318" s="98" t="s">
        <v>993</v>
      </c>
      <c r="H2318" s="151">
        <v>0.1</v>
      </c>
      <c r="I2318" s="145">
        <v>10.55</v>
      </c>
      <c r="J2318" s="145">
        <v>1.05</v>
      </c>
    </row>
    <row r="2319" spans="1:10" ht="13.15" customHeight="1">
      <c r="D2319" s="105" t="s">
        <v>965</v>
      </c>
      <c r="E2319" s="104"/>
      <c r="F2319" s="103" t="s">
        <v>112</v>
      </c>
      <c r="G2319" s="103" t="s">
        <v>113</v>
      </c>
      <c r="H2319" s="150" t="s">
        <v>959</v>
      </c>
      <c r="I2319" s="142" t="s">
        <v>958</v>
      </c>
      <c r="J2319" s="141" t="s">
        <v>8</v>
      </c>
    </row>
    <row r="2320" spans="1:10" ht="13.15" customHeight="1">
      <c r="D2320" s="114" t="s">
        <v>1551</v>
      </c>
      <c r="E2320" s="99" t="s">
        <v>1550</v>
      </c>
      <c r="F2320" s="98" t="s">
        <v>136</v>
      </c>
      <c r="G2320" s="98" t="s">
        <v>226</v>
      </c>
      <c r="H2320" s="151">
        <v>1</v>
      </c>
      <c r="I2320" s="145">
        <v>3.25</v>
      </c>
      <c r="J2320" s="145">
        <v>3.25</v>
      </c>
    </row>
    <row r="2321" spans="1:10" ht="13.15" customHeight="1">
      <c r="D2321" s="105" t="s">
        <v>960</v>
      </c>
      <c r="E2321" s="104"/>
      <c r="F2321" s="103" t="s">
        <v>112</v>
      </c>
      <c r="G2321" s="103" t="s">
        <v>113</v>
      </c>
      <c r="H2321" s="150" t="s">
        <v>959</v>
      </c>
      <c r="I2321" s="142" t="s">
        <v>958</v>
      </c>
      <c r="J2321" s="141" t="s">
        <v>8</v>
      </c>
    </row>
    <row r="2322" spans="1:10" ht="13.15" customHeight="1">
      <c r="D2322" s="114" t="s">
        <v>995</v>
      </c>
      <c r="E2322" s="99" t="s">
        <v>994</v>
      </c>
      <c r="F2322" s="98" t="s">
        <v>136</v>
      </c>
      <c r="G2322" s="98" t="s">
        <v>993</v>
      </c>
      <c r="H2322" s="151">
        <v>0.1</v>
      </c>
      <c r="I2322" s="145">
        <v>2.98</v>
      </c>
      <c r="J2322" s="145">
        <v>0.28999999999999998</v>
      </c>
    </row>
    <row r="2323" spans="1:10" ht="13.15" customHeight="1">
      <c r="D2323" s="114" t="s">
        <v>1305</v>
      </c>
      <c r="E2323" s="99" t="s">
        <v>1304</v>
      </c>
      <c r="F2323" s="98" t="s">
        <v>136</v>
      </c>
      <c r="G2323" s="98" t="s">
        <v>993</v>
      </c>
      <c r="H2323" s="151">
        <v>0.1</v>
      </c>
      <c r="I2323" s="145">
        <v>2.85</v>
      </c>
      <c r="J2323" s="145">
        <v>0.28000000000000003</v>
      </c>
    </row>
    <row r="2324" spans="1:10" ht="13.15" customHeight="1">
      <c r="A2324" s="93">
        <v>279</v>
      </c>
      <c r="B2324" s="93" t="s">
        <v>418</v>
      </c>
      <c r="C2324" s="1">
        <f>J2324</f>
        <v>5.95</v>
      </c>
      <c r="D2324" s="97"/>
      <c r="E2324" s="96"/>
      <c r="F2324" s="96"/>
      <c r="G2324" s="95"/>
      <c r="H2324" s="149" t="s">
        <v>951</v>
      </c>
      <c r="I2324" s="144"/>
      <c r="J2324" s="140">
        <v>5.95</v>
      </c>
    </row>
    <row r="2325" spans="1:10" ht="17.649999999999999" customHeight="1">
      <c r="D2325" s="113" t="s">
        <v>1549</v>
      </c>
      <c r="E2325" s="112"/>
      <c r="F2325" s="112"/>
      <c r="G2325" s="112"/>
      <c r="H2325" s="148"/>
      <c r="I2325" s="143"/>
      <c r="J2325" s="144"/>
    </row>
    <row r="2326" spans="1:10" ht="13.15" customHeight="1">
      <c r="D2326" s="105" t="s">
        <v>991</v>
      </c>
      <c r="E2326" s="104"/>
      <c r="F2326" s="103" t="s">
        <v>112</v>
      </c>
      <c r="G2326" s="103" t="s">
        <v>113</v>
      </c>
      <c r="H2326" s="150" t="s">
        <v>959</v>
      </c>
      <c r="I2326" s="142" t="s">
        <v>958</v>
      </c>
      <c r="J2326" s="141" t="s">
        <v>8</v>
      </c>
    </row>
    <row r="2327" spans="1:10" ht="13.15" customHeight="1">
      <c r="D2327" s="114" t="s">
        <v>1309</v>
      </c>
      <c r="E2327" s="99" t="s">
        <v>1308</v>
      </c>
      <c r="F2327" s="98" t="s">
        <v>136</v>
      </c>
      <c r="G2327" s="98" t="s">
        <v>993</v>
      </c>
      <c r="H2327" s="151">
        <v>4.5428571428571297E-2</v>
      </c>
      <c r="I2327" s="145">
        <v>13.99</v>
      </c>
      <c r="J2327" s="145">
        <v>0.63</v>
      </c>
    </row>
    <row r="2328" spans="1:10" ht="13.15" customHeight="1">
      <c r="D2328" s="114" t="s">
        <v>1003</v>
      </c>
      <c r="E2328" s="99" t="s">
        <v>1002</v>
      </c>
      <c r="F2328" s="98" t="s">
        <v>136</v>
      </c>
      <c r="G2328" s="98" t="s">
        <v>993</v>
      </c>
      <c r="H2328" s="151">
        <v>0.05</v>
      </c>
      <c r="I2328" s="145">
        <v>10.55</v>
      </c>
      <c r="J2328" s="145">
        <v>0.52</v>
      </c>
    </row>
    <row r="2329" spans="1:10" ht="13.15" customHeight="1">
      <c r="D2329" s="105" t="s">
        <v>965</v>
      </c>
      <c r="E2329" s="104"/>
      <c r="F2329" s="103" t="s">
        <v>112</v>
      </c>
      <c r="G2329" s="103" t="s">
        <v>113</v>
      </c>
      <c r="H2329" s="150" t="s">
        <v>959</v>
      </c>
      <c r="I2329" s="142" t="s">
        <v>958</v>
      </c>
      <c r="J2329" s="141" t="s">
        <v>8</v>
      </c>
    </row>
    <row r="2330" spans="1:10" ht="13.15" customHeight="1">
      <c r="D2330" s="114" t="s">
        <v>1548</v>
      </c>
      <c r="E2330" s="99" t="s">
        <v>1547</v>
      </c>
      <c r="F2330" s="98" t="s">
        <v>136</v>
      </c>
      <c r="G2330" s="98" t="s">
        <v>226</v>
      </c>
      <c r="H2330" s="151">
        <v>1</v>
      </c>
      <c r="I2330" s="145">
        <v>0.12</v>
      </c>
      <c r="J2330" s="145">
        <v>0.12</v>
      </c>
    </row>
    <row r="2331" spans="1:10" ht="13.15" customHeight="1">
      <c r="D2331" s="105" t="s">
        <v>960</v>
      </c>
      <c r="E2331" s="104"/>
      <c r="F2331" s="103" t="s">
        <v>112</v>
      </c>
      <c r="G2331" s="103" t="s">
        <v>113</v>
      </c>
      <c r="H2331" s="150" t="s">
        <v>959</v>
      </c>
      <c r="I2331" s="142" t="s">
        <v>958</v>
      </c>
      <c r="J2331" s="141" t="s">
        <v>8</v>
      </c>
    </row>
    <row r="2332" spans="1:10" ht="13.15" customHeight="1">
      <c r="D2332" s="114" t="s">
        <v>995</v>
      </c>
      <c r="E2332" s="99" t="s">
        <v>994</v>
      </c>
      <c r="F2332" s="98" t="s">
        <v>136</v>
      </c>
      <c r="G2332" s="98" t="s">
        <v>993</v>
      </c>
      <c r="H2332" s="151">
        <v>0.05</v>
      </c>
      <c r="I2332" s="145">
        <v>2.98</v>
      </c>
      <c r="J2332" s="145">
        <v>0.14000000000000001</v>
      </c>
    </row>
    <row r="2333" spans="1:10" ht="13.15" customHeight="1">
      <c r="D2333" s="114" t="s">
        <v>1305</v>
      </c>
      <c r="E2333" s="99" t="s">
        <v>1304</v>
      </c>
      <c r="F2333" s="98" t="s">
        <v>136</v>
      </c>
      <c r="G2333" s="98" t="s">
        <v>993</v>
      </c>
      <c r="H2333" s="151">
        <v>0.05</v>
      </c>
      <c r="I2333" s="145">
        <v>2.85</v>
      </c>
      <c r="J2333" s="145">
        <v>0.14000000000000001</v>
      </c>
    </row>
    <row r="2334" spans="1:10" ht="13.15" customHeight="1">
      <c r="A2334" s="93">
        <v>280</v>
      </c>
      <c r="B2334" s="93" t="s">
        <v>485</v>
      </c>
      <c r="C2334" s="1">
        <f>J2334</f>
        <v>1.5500000000000003</v>
      </c>
      <c r="D2334" s="97"/>
      <c r="E2334" s="96"/>
      <c r="F2334" s="96"/>
      <c r="G2334" s="95"/>
      <c r="H2334" s="149" t="s">
        <v>951</v>
      </c>
      <c r="I2334" s="144"/>
      <c r="J2334" s="140">
        <v>1.5500000000000003</v>
      </c>
    </row>
    <row r="2335" spans="1:10" ht="19.149999999999999" customHeight="1">
      <c r="D2335" s="109" t="s">
        <v>1546</v>
      </c>
      <c r="E2335" s="108"/>
      <c r="F2335" s="108"/>
      <c r="G2335" s="108"/>
      <c r="H2335" s="152"/>
      <c r="I2335" s="146"/>
      <c r="J2335" s="147"/>
    </row>
    <row r="2336" spans="1:10" ht="13.15" customHeight="1">
      <c r="D2336" s="105" t="s">
        <v>965</v>
      </c>
      <c r="E2336" s="104"/>
      <c r="F2336" s="103" t="s">
        <v>112</v>
      </c>
      <c r="G2336" s="103" t="s">
        <v>113</v>
      </c>
      <c r="H2336" s="150" t="s">
        <v>959</v>
      </c>
      <c r="I2336" s="142" t="s">
        <v>958</v>
      </c>
      <c r="J2336" s="141" t="s">
        <v>8</v>
      </c>
    </row>
    <row r="2337" spans="1:10" ht="19.149999999999999" customHeight="1">
      <c r="D2337" s="106">
        <v>39244</v>
      </c>
      <c r="E2337" s="107" t="s">
        <v>1545</v>
      </c>
      <c r="F2337" s="98" t="s">
        <v>121</v>
      </c>
      <c r="G2337" s="98" t="s">
        <v>125</v>
      </c>
      <c r="H2337" s="151">
        <v>1.1000000000000001</v>
      </c>
      <c r="I2337" s="145">
        <v>2.68</v>
      </c>
      <c r="J2337" s="145">
        <v>2.94</v>
      </c>
    </row>
    <row r="2338" spans="1:10" ht="19.149999999999999" customHeight="1">
      <c r="D2338" s="106">
        <v>43132</v>
      </c>
      <c r="E2338" s="107" t="s">
        <v>978</v>
      </c>
      <c r="F2338" s="98" t="s">
        <v>121</v>
      </c>
      <c r="G2338" s="98" t="s">
        <v>177</v>
      </c>
      <c r="H2338" s="151">
        <v>1.8E-3</v>
      </c>
      <c r="I2338" s="145">
        <v>24.5</v>
      </c>
      <c r="J2338" s="145">
        <v>0.04</v>
      </c>
    </row>
    <row r="2339" spans="1:10" ht="13.15" customHeight="1">
      <c r="D2339" s="105" t="s">
        <v>960</v>
      </c>
      <c r="E2339" s="104"/>
      <c r="F2339" s="103" t="s">
        <v>112</v>
      </c>
      <c r="G2339" s="103" t="s">
        <v>113</v>
      </c>
      <c r="H2339" s="150" t="s">
        <v>959</v>
      </c>
      <c r="I2339" s="142" t="s">
        <v>958</v>
      </c>
      <c r="J2339" s="141" t="s">
        <v>8</v>
      </c>
    </row>
    <row r="2340" spans="1:10" ht="13.15" customHeight="1">
      <c r="D2340" s="100">
        <v>88247</v>
      </c>
      <c r="E2340" s="99" t="s">
        <v>1300</v>
      </c>
      <c r="F2340" s="98" t="s">
        <v>121</v>
      </c>
      <c r="G2340" s="98" t="s">
        <v>147</v>
      </c>
      <c r="H2340" s="151">
        <v>8.6999999999999994E-2</v>
      </c>
      <c r="I2340" s="145">
        <v>14.01</v>
      </c>
      <c r="J2340" s="145">
        <v>1.21</v>
      </c>
    </row>
    <row r="2341" spans="1:10" ht="13.15" customHeight="1">
      <c r="D2341" s="100">
        <v>88264</v>
      </c>
      <c r="E2341" s="99" t="s">
        <v>1299</v>
      </c>
      <c r="F2341" s="98" t="s">
        <v>121</v>
      </c>
      <c r="G2341" s="98" t="s">
        <v>147</v>
      </c>
      <c r="H2341" s="151">
        <v>7.0850625000000042E-2</v>
      </c>
      <c r="I2341" s="145">
        <v>17.940000000000001</v>
      </c>
      <c r="J2341" s="145">
        <v>1.27</v>
      </c>
    </row>
    <row r="2342" spans="1:10" ht="13.15" customHeight="1">
      <c r="A2342" s="93">
        <v>281</v>
      </c>
      <c r="B2342" s="93">
        <v>91845</v>
      </c>
      <c r="C2342" s="1">
        <f>J2342</f>
        <v>5.4599999999999991</v>
      </c>
      <c r="D2342" s="97"/>
      <c r="E2342" s="96"/>
      <c r="F2342" s="96"/>
      <c r="G2342" s="95"/>
      <c r="H2342" s="149" t="s">
        <v>951</v>
      </c>
      <c r="I2342" s="144"/>
      <c r="J2342" s="140">
        <v>5.4599999999999991</v>
      </c>
    </row>
    <row r="2343" spans="1:10" ht="19.149999999999999" customHeight="1">
      <c r="D2343" s="109" t="s">
        <v>1544</v>
      </c>
      <c r="E2343" s="108"/>
      <c r="F2343" s="108"/>
      <c r="G2343" s="108"/>
      <c r="H2343" s="152"/>
      <c r="I2343" s="146"/>
      <c r="J2343" s="147"/>
    </row>
    <row r="2344" spans="1:10" ht="13.15" customHeight="1">
      <c r="D2344" s="105" t="s">
        <v>965</v>
      </c>
      <c r="E2344" s="104"/>
      <c r="F2344" s="103" t="s">
        <v>112</v>
      </c>
      <c r="G2344" s="103" t="s">
        <v>113</v>
      </c>
      <c r="H2344" s="150" t="s">
        <v>959</v>
      </c>
      <c r="I2344" s="142" t="s">
        <v>958</v>
      </c>
      <c r="J2344" s="141" t="s">
        <v>8</v>
      </c>
    </row>
    <row r="2345" spans="1:10" ht="17.649999999999999" customHeight="1">
      <c r="D2345" s="106">
        <v>2690</v>
      </c>
      <c r="E2345" s="99" t="s">
        <v>1543</v>
      </c>
      <c r="F2345" s="98" t="s">
        <v>121</v>
      </c>
      <c r="G2345" s="98" t="s">
        <v>125</v>
      </c>
      <c r="H2345" s="151">
        <v>1.1000000000000001</v>
      </c>
      <c r="I2345" s="145">
        <v>3.01</v>
      </c>
      <c r="J2345" s="145">
        <v>3.31</v>
      </c>
    </row>
    <row r="2346" spans="1:10" ht="19.149999999999999" customHeight="1">
      <c r="D2346" s="106">
        <v>43132</v>
      </c>
      <c r="E2346" s="107" t="s">
        <v>978</v>
      </c>
      <c r="F2346" s="98" t="s">
        <v>121</v>
      </c>
      <c r="G2346" s="98" t="s">
        <v>177</v>
      </c>
      <c r="H2346" s="151">
        <v>2E-3</v>
      </c>
      <c r="I2346" s="145">
        <v>24.5</v>
      </c>
      <c r="J2346" s="145">
        <v>0.04</v>
      </c>
    </row>
    <row r="2347" spans="1:10" ht="13.15" customHeight="1">
      <c r="D2347" s="105" t="s">
        <v>960</v>
      </c>
      <c r="E2347" s="104"/>
      <c r="F2347" s="103" t="s">
        <v>112</v>
      </c>
      <c r="G2347" s="103" t="s">
        <v>113</v>
      </c>
      <c r="H2347" s="150" t="s">
        <v>959</v>
      </c>
      <c r="I2347" s="142" t="s">
        <v>958</v>
      </c>
      <c r="J2347" s="141" t="s">
        <v>8</v>
      </c>
    </row>
    <row r="2348" spans="1:10" ht="13.15" customHeight="1">
      <c r="D2348" s="100">
        <v>88247</v>
      </c>
      <c r="E2348" s="99" t="s">
        <v>1300</v>
      </c>
      <c r="F2348" s="98" t="s">
        <v>121</v>
      </c>
      <c r="G2348" s="98" t="s">
        <v>147</v>
      </c>
      <c r="H2348" s="151">
        <v>0.107</v>
      </c>
      <c r="I2348" s="145">
        <v>14.01</v>
      </c>
      <c r="J2348" s="145">
        <v>1.49</v>
      </c>
    </row>
    <row r="2349" spans="1:10" ht="13.15" customHeight="1">
      <c r="D2349" s="100">
        <v>88264</v>
      </c>
      <c r="E2349" s="99" t="s">
        <v>1299</v>
      </c>
      <c r="F2349" s="98" t="s">
        <v>121</v>
      </c>
      <c r="G2349" s="98" t="s">
        <v>147</v>
      </c>
      <c r="H2349" s="151">
        <v>8.7695416666666692E-2</v>
      </c>
      <c r="I2349" s="145">
        <v>17.940000000000001</v>
      </c>
      <c r="J2349" s="145">
        <v>1.57</v>
      </c>
    </row>
    <row r="2350" spans="1:10" ht="13.15" customHeight="1">
      <c r="A2350" s="93">
        <v>282</v>
      </c>
      <c r="B2350" s="93">
        <v>91846</v>
      </c>
      <c r="C2350" s="1">
        <f>J2350</f>
        <v>6.41</v>
      </c>
      <c r="D2350" s="97"/>
      <c r="E2350" s="96"/>
      <c r="F2350" s="96"/>
      <c r="G2350" s="95"/>
      <c r="H2350" s="149" t="s">
        <v>951</v>
      </c>
      <c r="I2350" s="144"/>
      <c r="J2350" s="140">
        <v>6.41</v>
      </c>
    </row>
    <row r="2351" spans="1:10" ht="19.149999999999999" customHeight="1">
      <c r="D2351" s="109" t="s">
        <v>1542</v>
      </c>
      <c r="E2351" s="108"/>
      <c r="F2351" s="108"/>
      <c r="G2351" s="108"/>
      <c r="H2351" s="152"/>
      <c r="I2351" s="146"/>
      <c r="J2351" s="147"/>
    </row>
    <row r="2352" spans="1:10" ht="13.15" customHeight="1">
      <c r="D2352" s="105" t="s">
        <v>965</v>
      </c>
      <c r="E2352" s="104"/>
      <c r="F2352" s="103" t="s">
        <v>112</v>
      </c>
      <c r="G2352" s="103" t="s">
        <v>113</v>
      </c>
      <c r="H2352" s="150" t="s">
        <v>959</v>
      </c>
      <c r="I2352" s="142" t="s">
        <v>958</v>
      </c>
      <c r="J2352" s="141" t="s">
        <v>8</v>
      </c>
    </row>
    <row r="2353" spans="1:10" ht="13.15" customHeight="1">
      <c r="D2353" s="106">
        <v>2673</v>
      </c>
      <c r="E2353" s="99" t="s">
        <v>1541</v>
      </c>
      <c r="F2353" s="98" t="s">
        <v>121</v>
      </c>
      <c r="G2353" s="98" t="s">
        <v>125</v>
      </c>
      <c r="H2353" s="151">
        <v>1.0169999999999999</v>
      </c>
      <c r="I2353" s="145">
        <v>2.69</v>
      </c>
      <c r="J2353" s="145">
        <v>2.73</v>
      </c>
    </row>
    <row r="2354" spans="1:10" ht="13.15" customHeight="1">
      <c r="D2354" s="105" t="s">
        <v>960</v>
      </c>
      <c r="E2354" s="104"/>
      <c r="F2354" s="103" t="s">
        <v>112</v>
      </c>
      <c r="G2354" s="103" t="s">
        <v>113</v>
      </c>
      <c r="H2354" s="150" t="s">
        <v>959</v>
      </c>
      <c r="I2354" s="142" t="s">
        <v>958</v>
      </c>
      <c r="J2354" s="141" t="s">
        <v>8</v>
      </c>
    </row>
    <row r="2355" spans="1:10" ht="13.15" customHeight="1">
      <c r="D2355" s="100">
        <v>88247</v>
      </c>
      <c r="E2355" s="99" t="s">
        <v>1300</v>
      </c>
      <c r="F2355" s="98" t="s">
        <v>121</v>
      </c>
      <c r="G2355" s="98" t="s">
        <v>147</v>
      </c>
      <c r="H2355" s="151">
        <v>6.5000000000000002E-2</v>
      </c>
      <c r="I2355" s="145">
        <v>14.01</v>
      </c>
      <c r="J2355" s="145">
        <v>0.91</v>
      </c>
    </row>
    <row r="2356" spans="1:10" ht="13.15" customHeight="1">
      <c r="D2356" s="100">
        <v>88264</v>
      </c>
      <c r="E2356" s="99" t="s">
        <v>1299</v>
      </c>
      <c r="F2356" s="98" t="s">
        <v>121</v>
      </c>
      <c r="G2356" s="98" t="s">
        <v>147</v>
      </c>
      <c r="H2356" s="151">
        <v>4.5365873015873061E-2</v>
      </c>
      <c r="I2356" s="145">
        <v>17.940000000000001</v>
      </c>
      <c r="J2356" s="145">
        <v>0.81</v>
      </c>
    </row>
    <row r="2357" spans="1:10" ht="31.9" customHeight="1">
      <c r="D2357" s="100">
        <v>91170</v>
      </c>
      <c r="E2357" s="107" t="s">
        <v>1536</v>
      </c>
      <c r="F2357" s="98" t="s">
        <v>121</v>
      </c>
      <c r="G2357" s="98" t="s">
        <v>125</v>
      </c>
      <c r="H2357" s="151">
        <v>1</v>
      </c>
      <c r="I2357" s="145">
        <v>2.21</v>
      </c>
      <c r="J2357" s="145">
        <v>2.21</v>
      </c>
    </row>
    <row r="2358" spans="1:10" ht="13.15" customHeight="1">
      <c r="A2358" s="93">
        <v>283</v>
      </c>
      <c r="B2358" s="93">
        <v>91862</v>
      </c>
      <c r="C2358" s="1">
        <f>J2358</f>
        <v>6.66</v>
      </c>
      <c r="D2358" s="97"/>
      <c r="E2358" s="96"/>
      <c r="F2358" s="96"/>
      <c r="G2358" s="95"/>
      <c r="H2358" s="149" t="s">
        <v>951</v>
      </c>
      <c r="I2358" s="144"/>
      <c r="J2358" s="140">
        <v>6.66</v>
      </c>
    </row>
    <row r="2359" spans="1:10" ht="19.149999999999999" customHeight="1">
      <c r="D2359" s="109" t="s">
        <v>1540</v>
      </c>
      <c r="E2359" s="108"/>
      <c r="F2359" s="108"/>
      <c r="G2359" s="108"/>
      <c r="H2359" s="152"/>
      <c r="I2359" s="146"/>
      <c r="J2359" s="147"/>
    </row>
    <row r="2360" spans="1:10" ht="13.15" customHeight="1">
      <c r="D2360" s="105" t="s">
        <v>965</v>
      </c>
      <c r="E2360" s="104"/>
      <c r="F2360" s="103" t="s">
        <v>112</v>
      </c>
      <c r="G2360" s="103" t="s">
        <v>113</v>
      </c>
      <c r="H2360" s="150" t="s">
        <v>959</v>
      </c>
      <c r="I2360" s="142" t="s">
        <v>958</v>
      </c>
      <c r="J2360" s="141" t="s">
        <v>8</v>
      </c>
    </row>
    <row r="2361" spans="1:10" ht="13.15" customHeight="1">
      <c r="D2361" s="123">
        <v>2674</v>
      </c>
      <c r="E2361" s="99" t="s">
        <v>1539</v>
      </c>
      <c r="F2361" s="98" t="s">
        <v>121</v>
      </c>
      <c r="G2361" s="98" t="s">
        <v>125</v>
      </c>
      <c r="H2361" s="151">
        <v>1.0169999999999999</v>
      </c>
      <c r="I2361" s="145">
        <v>3.35</v>
      </c>
      <c r="J2361" s="145">
        <v>3.4</v>
      </c>
    </row>
    <row r="2362" spans="1:10" ht="13.15" customHeight="1">
      <c r="D2362" s="105" t="s">
        <v>960</v>
      </c>
      <c r="E2362" s="104"/>
      <c r="F2362" s="103" t="s">
        <v>112</v>
      </c>
      <c r="G2362" s="103" t="s">
        <v>113</v>
      </c>
      <c r="H2362" s="150" t="s">
        <v>959</v>
      </c>
      <c r="I2362" s="142" t="s">
        <v>958</v>
      </c>
      <c r="J2362" s="141" t="s">
        <v>8</v>
      </c>
    </row>
    <row r="2363" spans="1:10" ht="13.15" customHeight="1">
      <c r="D2363" s="100">
        <v>88247</v>
      </c>
      <c r="E2363" s="99" t="s">
        <v>1300</v>
      </c>
      <c r="F2363" s="98" t="s">
        <v>121</v>
      </c>
      <c r="G2363" s="98" t="s">
        <v>147</v>
      </c>
      <c r="H2363" s="151">
        <v>8.2000000000000003E-2</v>
      </c>
      <c r="I2363" s="145">
        <v>14.01</v>
      </c>
      <c r="J2363" s="145">
        <v>1.1399999999999999</v>
      </c>
    </row>
    <row r="2364" spans="1:10" ht="13.15" customHeight="1">
      <c r="D2364" s="100">
        <v>88264</v>
      </c>
      <c r="E2364" s="99" t="s">
        <v>1299</v>
      </c>
      <c r="F2364" s="98" t="s">
        <v>121</v>
      </c>
      <c r="G2364" s="98" t="s">
        <v>147</v>
      </c>
      <c r="H2364" s="151">
        <v>5.928956521739108E-2</v>
      </c>
      <c r="I2364" s="145">
        <v>17.940000000000001</v>
      </c>
      <c r="J2364" s="145">
        <v>1.06</v>
      </c>
    </row>
    <row r="2365" spans="1:10" ht="31.9" customHeight="1">
      <c r="D2365" s="100">
        <v>91170</v>
      </c>
      <c r="E2365" s="107" t="s">
        <v>1536</v>
      </c>
      <c r="F2365" s="98" t="s">
        <v>121</v>
      </c>
      <c r="G2365" s="98" t="s">
        <v>125</v>
      </c>
      <c r="H2365" s="151">
        <v>1</v>
      </c>
      <c r="I2365" s="145">
        <v>2.21</v>
      </c>
      <c r="J2365" s="145">
        <v>2.21</v>
      </c>
    </row>
    <row r="2366" spans="1:10" ht="13.15" customHeight="1">
      <c r="A2366" s="93">
        <v>284</v>
      </c>
      <c r="B2366" s="93">
        <v>91863</v>
      </c>
      <c r="C2366" s="1">
        <f>J2366</f>
        <v>7.81</v>
      </c>
      <c r="D2366" s="97"/>
      <c r="E2366" s="96"/>
      <c r="F2366" s="96"/>
      <c r="G2366" s="95"/>
      <c r="H2366" s="149" t="s">
        <v>951</v>
      </c>
      <c r="I2366" s="144"/>
      <c r="J2366" s="140">
        <v>7.81</v>
      </c>
    </row>
    <row r="2367" spans="1:10" ht="19.149999999999999" customHeight="1">
      <c r="D2367" s="109" t="s">
        <v>1538</v>
      </c>
      <c r="E2367" s="108"/>
      <c r="F2367" s="108"/>
      <c r="G2367" s="108"/>
      <c r="H2367" s="152"/>
      <c r="I2367" s="146"/>
      <c r="J2367" s="147"/>
    </row>
    <row r="2368" spans="1:10" ht="13.15" customHeight="1">
      <c r="D2368" s="105" t="s">
        <v>965</v>
      </c>
      <c r="E2368" s="104"/>
      <c r="F2368" s="103" t="s">
        <v>112</v>
      </c>
      <c r="G2368" s="103" t="s">
        <v>113</v>
      </c>
      <c r="H2368" s="150" t="s">
        <v>959</v>
      </c>
      <c r="I2368" s="142" t="s">
        <v>958</v>
      </c>
      <c r="J2368" s="141" t="s">
        <v>8</v>
      </c>
    </row>
    <row r="2369" spans="1:10" ht="13.15" customHeight="1">
      <c r="D2369" s="106">
        <v>2685</v>
      </c>
      <c r="E2369" s="99" t="s">
        <v>1537</v>
      </c>
      <c r="F2369" s="98" t="s">
        <v>121</v>
      </c>
      <c r="G2369" s="98" t="s">
        <v>125</v>
      </c>
      <c r="H2369" s="151">
        <v>1.0169999999999999</v>
      </c>
      <c r="I2369" s="145">
        <v>5.23</v>
      </c>
      <c r="J2369" s="145">
        <v>5.31</v>
      </c>
    </row>
    <row r="2370" spans="1:10" ht="13.15" customHeight="1">
      <c r="D2370" s="105" t="s">
        <v>960</v>
      </c>
      <c r="E2370" s="104"/>
      <c r="F2370" s="103" t="s">
        <v>112</v>
      </c>
      <c r="G2370" s="103" t="s">
        <v>113</v>
      </c>
      <c r="H2370" s="150" t="s">
        <v>959</v>
      </c>
      <c r="I2370" s="142" t="s">
        <v>958</v>
      </c>
      <c r="J2370" s="141" t="s">
        <v>8</v>
      </c>
    </row>
    <row r="2371" spans="1:10" ht="13.15" customHeight="1">
      <c r="D2371" s="100">
        <v>88247</v>
      </c>
      <c r="E2371" s="99" t="s">
        <v>1300</v>
      </c>
      <c r="F2371" s="98" t="s">
        <v>121</v>
      </c>
      <c r="G2371" s="98" t="s">
        <v>147</v>
      </c>
      <c r="H2371" s="151">
        <v>0.106</v>
      </c>
      <c r="I2371" s="145">
        <v>14.01</v>
      </c>
      <c r="J2371" s="145">
        <v>1.48</v>
      </c>
    </row>
    <row r="2372" spans="1:10" ht="13.15" customHeight="1">
      <c r="D2372" s="100">
        <v>88264</v>
      </c>
      <c r="E2372" s="99" t="s">
        <v>1299</v>
      </c>
      <c r="F2372" s="98" t="s">
        <v>121</v>
      </c>
      <c r="G2372" s="98" t="s">
        <v>147</v>
      </c>
      <c r="H2372" s="151">
        <v>7.5929473684210741E-2</v>
      </c>
      <c r="I2372" s="145">
        <v>17.940000000000001</v>
      </c>
      <c r="J2372" s="145">
        <v>1.36</v>
      </c>
    </row>
    <row r="2373" spans="1:10" ht="31.9" customHeight="1">
      <c r="D2373" s="100">
        <v>91170</v>
      </c>
      <c r="E2373" s="107" t="s">
        <v>1536</v>
      </c>
      <c r="F2373" s="98" t="s">
        <v>121</v>
      </c>
      <c r="G2373" s="98" t="s">
        <v>125</v>
      </c>
      <c r="H2373" s="151">
        <v>1</v>
      </c>
      <c r="I2373" s="145">
        <v>2.21</v>
      </c>
      <c r="J2373" s="145">
        <v>2.21</v>
      </c>
    </row>
    <row r="2374" spans="1:10" ht="13.15" customHeight="1">
      <c r="A2374" s="93">
        <v>285</v>
      </c>
      <c r="B2374" s="93">
        <v>91864</v>
      </c>
      <c r="C2374" s="1">
        <f>J2374</f>
        <v>10.36</v>
      </c>
      <c r="D2374" s="97"/>
      <c r="E2374" s="96"/>
      <c r="F2374" s="96"/>
      <c r="G2374" s="95"/>
      <c r="H2374" s="149" t="s">
        <v>951</v>
      </c>
      <c r="I2374" s="144"/>
      <c r="J2374" s="140">
        <v>10.36</v>
      </c>
    </row>
    <row r="2375" spans="1:10" ht="17.649999999999999" customHeight="1">
      <c r="D2375" s="113" t="s">
        <v>1535</v>
      </c>
      <c r="E2375" s="112"/>
      <c r="F2375" s="112"/>
      <c r="G2375" s="112"/>
      <c r="H2375" s="148"/>
      <c r="I2375" s="143"/>
      <c r="J2375" s="144"/>
    </row>
    <row r="2376" spans="1:10" ht="13.15" customHeight="1">
      <c r="D2376" s="105" t="s">
        <v>965</v>
      </c>
      <c r="E2376" s="104"/>
      <c r="F2376" s="103" t="s">
        <v>112</v>
      </c>
      <c r="G2376" s="103" t="s">
        <v>113</v>
      </c>
      <c r="H2376" s="150" t="s">
        <v>959</v>
      </c>
      <c r="I2376" s="142" t="s">
        <v>958</v>
      </c>
      <c r="J2376" s="141" t="s">
        <v>8</v>
      </c>
    </row>
    <row r="2377" spans="1:10" ht="19.149999999999999" customHeight="1">
      <c r="D2377" s="106">
        <v>39596</v>
      </c>
      <c r="E2377" s="107" t="s">
        <v>1533</v>
      </c>
      <c r="F2377" s="98" t="s">
        <v>121</v>
      </c>
      <c r="G2377" s="98" t="s">
        <v>118</v>
      </c>
      <c r="H2377" s="151">
        <v>1</v>
      </c>
      <c r="I2377" s="145">
        <v>487.16</v>
      </c>
      <c r="J2377" s="145">
        <v>487.16</v>
      </c>
    </row>
    <row r="2378" spans="1:10" ht="13.15" customHeight="1">
      <c r="D2378" s="105" t="s">
        <v>960</v>
      </c>
      <c r="E2378" s="104"/>
      <c r="F2378" s="103" t="s">
        <v>112</v>
      </c>
      <c r="G2378" s="103" t="s">
        <v>113</v>
      </c>
      <c r="H2378" s="150" t="s">
        <v>959</v>
      </c>
      <c r="I2378" s="142" t="s">
        <v>958</v>
      </c>
      <c r="J2378" s="141" t="s">
        <v>8</v>
      </c>
    </row>
    <row r="2379" spans="1:10" ht="13.15" customHeight="1">
      <c r="D2379" s="100">
        <v>88247</v>
      </c>
      <c r="E2379" s="99" t="s">
        <v>1300</v>
      </c>
      <c r="F2379" s="98" t="s">
        <v>121</v>
      </c>
      <c r="G2379" s="98" t="s">
        <v>147</v>
      </c>
      <c r="H2379" s="151">
        <v>3.7558668977754524</v>
      </c>
      <c r="I2379" s="145">
        <v>14.01</v>
      </c>
      <c r="J2379" s="145">
        <v>52.61</v>
      </c>
    </row>
    <row r="2380" spans="1:10" ht="13.15" customHeight="1">
      <c r="D2380" s="100">
        <v>88264</v>
      </c>
      <c r="E2380" s="99" t="s">
        <v>1299</v>
      </c>
      <c r="F2380" s="98" t="s">
        <v>121</v>
      </c>
      <c r="G2380" s="98" t="s">
        <v>147</v>
      </c>
      <c r="H2380" s="151">
        <v>6.2007000000000003</v>
      </c>
      <c r="I2380" s="145">
        <v>17.940000000000001</v>
      </c>
      <c r="J2380" s="145">
        <v>111.24</v>
      </c>
    </row>
    <row r="2381" spans="1:10" ht="13.15" customHeight="1">
      <c r="A2381" s="93">
        <v>286</v>
      </c>
      <c r="B2381" s="93">
        <v>98302</v>
      </c>
      <c r="C2381" s="1">
        <f>J2381</f>
        <v>651.01</v>
      </c>
      <c r="D2381" s="97"/>
      <c r="E2381" s="96"/>
      <c r="F2381" s="96"/>
      <c r="G2381" s="95"/>
      <c r="H2381" s="149" t="s">
        <v>951</v>
      </c>
      <c r="I2381" s="144"/>
      <c r="J2381" s="140">
        <v>651.01</v>
      </c>
    </row>
    <row r="2382" spans="1:10" ht="17.649999999999999" customHeight="1">
      <c r="D2382" s="113" t="s">
        <v>1534</v>
      </c>
      <c r="E2382" s="112"/>
      <c r="F2382" s="112"/>
      <c r="G2382" s="112"/>
      <c r="H2382" s="148"/>
      <c r="I2382" s="143"/>
      <c r="J2382" s="144"/>
    </row>
    <row r="2383" spans="1:10" ht="13.15" customHeight="1">
      <c r="D2383" s="105" t="s">
        <v>965</v>
      </c>
      <c r="E2383" s="104"/>
      <c r="F2383" s="103" t="s">
        <v>112</v>
      </c>
      <c r="G2383" s="103" t="s">
        <v>113</v>
      </c>
      <c r="H2383" s="150" t="s">
        <v>959</v>
      </c>
      <c r="I2383" s="142" t="s">
        <v>958</v>
      </c>
      <c r="J2383" s="141" t="s">
        <v>8</v>
      </c>
    </row>
    <row r="2384" spans="1:10" ht="19.149999999999999" customHeight="1">
      <c r="D2384" s="106">
        <v>39596</v>
      </c>
      <c r="E2384" s="107" t="s">
        <v>1533</v>
      </c>
      <c r="F2384" s="98" t="s">
        <v>121</v>
      </c>
      <c r="G2384" s="98" t="s">
        <v>118</v>
      </c>
      <c r="H2384" s="151">
        <v>1</v>
      </c>
      <c r="I2384" s="145">
        <v>487.16</v>
      </c>
      <c r="J2384" s="145">
        <v>487.16</v>
      </c>
    </row>
    <row r="2385" spans="1:10" ht="13.15" customHeight="1">
      <c r="D2385" s="105" t="s">
        <v>960</v>
      </c>
      <c r="E2385" s="104"/>
      <c r="F2385" s="103" t="s">
        <v>112</v>
      </c>
      <c r="G2385" s="103" t="s">
        <v>113</v>
      </c>
      <c r="H2385" s="150" t="s">
        <v>959</v>
      </c>
      <c r="I2385" s="142" t="s">
        <v>958</v>
      </c>
      <c r="J2385" s="141" t="s">
        <v>8</v>
      </c>
    </row>
    <row r="2386" spans="1:10" ht="13.15" customHeight="1">
      <c r="D2386" s="100">
        <v>88247</v>
      </c>
      <c r="E2386" s="99" t="s">
        <v>1300</v>
      </c>
      <c r="F2386" s="98" t="s">
        <v>121</v>
      </c>
      <c r="G2386" s="98" t="s">
        <v>147</v>
      </c>
      <c r="H2386" s="151">
        <v>3.7558668977754524</v>
      </c>
      <c r="I2386" s="145">
        <v>14.01</v>
      </c>
      <c r="J2386" s="145">
        <v>52.61</v>
      </c>
    </row>
    <row r="2387" spans="1:10" ht="13.15" customHeight="1">
      <c r="D2387" s="100">
        <v>88264</v>
      </c>
      <c r="E2387" s="99" t="s">
        <v>1299</v>
      </c>
      <c r="F2387" s="98" t="s">
        <v>121</v>
      </c>
      <c r="G2387" s="98" t="s">
        <v>147</v>
      </c>
      <c r="H2387" s="151">
        <v>6.2007000000000003</v>
      </c>
      <c r="I2387" s="145">
        <v>17.940000000000001</v>
      </c>
      <c r="J2387" s="145">
        <v>111.24</v>
      </c>
    </row>
    <row r="2388" spans="1:10" ht="13.15" customHeight="1">
      <c r="A2388" s="93">
        <v>287</v>
      </c>
      <c r="B2388" s="93">
        <v>98302</v>
      </c>
      <c r="C2388" s="1">
        <f>J2388</f>
        <v>651.01</v>
      </c>
      <c r="D2388" s="97"/>
      <c r="E2388" s="96"/>
      <c r="F2388" s="96"/>
      <c r="G2388" s="95"/>
      <c r="H2388" s="149" t="s">
        <v>951</v>
      </c>
      <c r="I2388" s="144"/>
      <c r="J2388" s="140">
        <v>651.01</v>
      </c>
    </row>
    <row r="2389" spans="1:10" ht="17.649999999999999" customHeight="1">
      <c r="D2389" s="113" t="s">
        <v>1532</v>
      </c>
      <c r="E2389" s="112"/>
      <c r="F2389" s="112"/>
      <c r="G2389" s="112"/>
      <c r="H2389" s="148"/>
      <c r="I2389" s="143"/>
      <c r="J2389" s="144"/>
    </row>
    <row r="2390" spans="1:10" ht="13.15" customHeight="1">
      <c r="D2390" s="105" t="s">
        <v>991</v>
      </c>
      <c r="E2390" s="104"/>
      <c r="F2390" s="103" t="s">
        <v>112</v>
      </c>
      <c r="G2390" s="103" t="s">
        <v>113</v>
      </c>
      <c r="H2390" s="150" t="s">
        <v>959</v>
      </c>
      <c r="I2390" s="142" t="s">
        <v>958</v>
      </c>
      <c r="J2390" s="141" t="s">
        <v>8</v>
      </c>
    </row>
    <row r="2391" spans="1:10" ht="13.15" customHeight="1">
      <c r="D2391" s="110" t="s">
        <v>1458</v>
      </c>
      <c r="E2391" s="99" t="s">
        <v>1457</v>
      </c>
      <c r="F2391" s="98" t="s">
        <v>136</v>
      </c>
      <c r="G2391" s="98" t="s">
        <v>993</v>
      </c>
      <c r="H2391" s="151">
        <v>1</v>
      </c>
      <c r="I2391" s="145">
        <v>13.99</v>
      </c>
      <c r="J2391" s="145">
        <v>13.99</v>
      </c>
    </row>
    <row r="2392" spans="1:10" ht="13.15" customHeight="1">
      <c r="D2392" s="105" t="s">
        <v>965</v>
      </c>
      <c r="E2392" s="104"/>
      <c r="F2392" s="103" t="s">
        <v>112</v>
      </c>
      <c r="G2392" s="103" t="s">
        <v>113</v>
      </c>
      <c r="H2392" s="150" t="s">
        <v>959</v>
      </c>
      <c r="I2392" s="142" t="s">
        <v>958</v>
      </c>
      <c r="J2392" s="141" t="s">
        <v>8</v>
      </c>
    </row>
    <row r="2393" spans="1:10" ht="13.15" customHeight="1">
      <c r="D2393" s="110" t="s">
        <v>1531</v>
      </c>
      <c r="E2393" s="99" t="s">
        <v>1530</v>
      </c>
      <c r="F2393" s="98" t="s">
        <v>136</v>
      </c>
      <c r="G2393" s="98" t="s">
        <v>226</v>
      </c>
      <c r="H2393" s="151">
        <v>1</v>
      </c>
      <c r="I2393" s="145">
        <v>278.87005164695091</v>
      </c>
      <c r="J2393" s="145">
        <v>278.87</v>
      </c>
    </row>
    <row r="2394" spans="1:10" ht="13.15" customHeight="1">
      <c r="D2394" s="105" t="s">
        <v>960</v>
      </c>
      <c r="E2394" s="104"/>
      <c r="F2394" s="103" t="s">
        <v>112</v>
      </c>
      <c r="G2394" s="103" t="s">
        <v>113</v>
      </c>
      <c r="H2394" s="150" t="s">
        <v>959</v>
      </c>
      <c r="I2394" s="142" t="s">
        <v>958</v>
      </c>
      <c r="J2394" s="141" t="s">
        <v>8</v>
      </c>
    </row>
    <row r="2395" spans="1:10" ht="13.15" customHeight="1">
      <c r="D2395" s="110" t="s">
        <v>1453</v>
      </c>
      <c r="E2395" s="99" t="s">
        <v>1452</v>
      </c>
      <c r="F2395" s="98" t="s">
        <v>136</v>
      </c>
      <c r="G2395" s="98" t="s">
        <v>993</v>
      </c>
      <c r="H2395" s="151">
        <v>1</v>
      </c>
      <c r="I2395" s="145">
        <v>2.85</v>
      </c>
      <c r="J2395" s="145">
        <v>2.85</v>
      </c>
    </row>
    <row r="2396" spans="1:10" ht="13.15" customHeight="1">
      <c r="A2396" s="93">
        <v>288</v>
      </c>
      <c r="B2396" s="93" t="s">
        <v>487</v>
      </c>
      <c r="C2396" s="1">
        <f>J2396</f>
        <v>295.71000000000004</v>
      </c>
      <c r="D2396" s="97"/>
      <c r="E2396" s="96"/>
      <c r="F2396" s="96"/>
      <c r="G2396" s="95"/>
      <c r="H2396" s="149" t="s">
        <v>951</v>
      </c>
      <c r="I2396" s="144"/>
      <c r="J2396" s="140">
        <v>295.71000000000004</v>
      </c>
    </row>
    <row r="2397" spans="1:10" ht="17.649999999999999" customHeight="1">
      <c r="D2397" s="113" t="s">
        <v>1529</v>
      </c>
      <c r="E2397" s="112"/>
      <c r="F2397" s="112"/>
      <c r="G2397" s="112"/>
      <c r="H2397" s="148"/>
      <c r="I2397" s="143"/>
      <c r="J2397" s="144"/>
    </row>
    <row r="2398" spans="1:10" ht="13.15" customHeight="1">
      <c r="D2398" s="105" t="s">
        <v>991</v>
      </c>
      <c r="E2398" s="104"/>
      <c r="F2398" s="101" t="s">
        <v>112</v>
      </c>
      <c r="G2398" s="119" t="s">
        <v>113</v>
      </c>
      <c r="H2398" s="150" t="s">
        <v>959</v>
      </c>
      <c r="I2398" s="142" t="s">
        <v>958</v>
      </c>
      <c r="J2398" s="141" t="s">
        <v>8</v>
      </c>
    </row>
    <row r="2399" spans="1:10" ht="13.15" customHeight="1">
      <c r="D2399" s="111">
        <v>88264</v>
      </c>
      <c r="E2399" s="99" t="s">
        <v>1299</v>
      </c>
      <c r="F2399" s="98" t="s">
        <v>121</v>
      </c>
      <c r="G2399" s="98" t="s">
        <v>993</v>
      </c>
      <c r="H2399" s="151">
        <v>1</v>
      </c>
      <c r="I2399" s="145">
        <v>17.940000000000001</v>
      </c>
      <c r="J2399" s="145">
        <v>17.940000000000001</v>
      </c>
    </row>
    <row r="2400" spans="1:10" ht="13.15" customHeight="1">
      <c r="D2400" s="105" t="s">
        <v>965</v>
      </c>
      <c r="E2400" s="104"/>
      <c r="F2400" s="103" t="s">
        <v>112</v>
      </c>
      <c r="G2400" s="103" t="s">
        <v>113</v>
      </c>
      <c r="H2400" s="150" t="s">
        <v>959</v>
      </c>
      <c r="I2400" s="142" t="s">
        <v>958</v>
      </c>
      <c r="J2400" s="141" t="s">
        <v>8</v>
      </c>
    </row>
    <row r="2401" spans="1:10" ht="13.15" customHeight="1">
      <c r="D2401" s="110" t="s">
        <v>1528</v>
      </c>
      <c r="E2401" s="99" t="s">
        <v>1527</v>
      </c>
      <c r="F2401" s="98" t="s">
        <v>136</v>
      </c>
      <c r="G2401" s="98" t="s">
        <v>226</v>
      </c>
      <c r="H2401" s="151">
        <v>1</v>
      </c>
      <c r="I2401" s="145">
        <v>2745.8573003808833</v>
      </c>
      <c r="J2401" s="145">
        <v>2745.85</v>
      </c>
    </row>
    <row r="2402" spans="1:10" ht="13.15" customHeight="1">
      <c r="A2402" s="93">
        <v>289</v>
      </c>
      <c r="B2402" s="93" t="s">
        <v>489</v>
      </c>
      <c r="C2402" s="1">
        <f>J2402</f>
        <v>2763.79</v>
      </c>
      <c r="D2402" s="97"/>
      <c r="E2402" s="96"/>
      <c r="F2402" s="96"/>
      <c r="G2402" s="95"/>
      <c r="H2402" s="149" t="s">
        <v>951</v>
      </c>
      <c r="I2402" s="144"/>
      <c r="J2402" s="140">
        <v>2763.79</v>
      </c>
    </row>
    <row r="2403" spans="1:10" ht="17.649999999999999" customHeight="1">
      <c r="D2403" s="113" t="s">
        <v>1526</v>
      </c>
      <c r="E2403" s="112"/>
      <c r="F2403" s="112"/>
      <c r="G2403" s="112"/>
      <c r="H2403" s="148"/>
      <c r="I2403" s="143"/>
      <c r="J2403" s="144"/>
    </row>
    <row r="2404" spans="1:10" ht="13.15" customHeight="1">
      <c r="D2404" s="105" t="s">
        <v>991</v>
      </c>
      <c r="E2404" s="104"/>
      <c r="F2404" s="103" t="s">
        <v>112</v>
      </c>
      <c r="G2404" s="103" t="s">
        <v>113</v>
      </c>
      <c r="H2404" s="150" t="s">
        <v>959</v>
      </c>
      <c r="I2404" s="142" t="s">
        <v>958</v>
      </c>
      <c r="J2404" s="141" t="s">
        <v>8</v>
      </c>
    </row>
    <row r="2405" spans="1:10" ht="13.15" customHeight="1">
      <c r="D2405" s="118">
        <v>88264</v>
      </c>
      <c r="E2405" s="99" t="s">
        <v>1299</v>
      </c>
      <c r="F2405" s="98" t="s">
        <v>121</v>
      </c>
      <c r="G2405" s="98" t="s">
        <v>147</v>
      </c>
      <c r="H2405" s="151">
        <v>0.1994423076923075</v>
      </c>
      <c r="I2405" s="145">
        <v>17.940000000000001</v>
      </c>
      <c r="J2405" s="145">
        <v>3.57</v>
      </c>
    </row>
    <row r="2406" spans="1:10" ht="13.15" customHeight="1">
      <c r="D2406" s="105" t="s">
        <v>965</v>
      </c>
      <c r="E2406" s="104"/>
      <c r="F2406" s="103" t="s">
        <v>112</v>
      </c>
      <c r="G2406" s="103" t="s">
        <v>113</v>
      </c>
      <c r="H2406" s="150" t="s">
        <v>959</v>
      </c>
      <c r="I2406" s="142" t="s">
        <v>958</v>
      </c>
      <c r="J2406" s="141" t="s">
        <v>8</v>
      </c>
    </row>
    <row r="2407" spans="1:10" ht="13.15" customHeight="1">
      <c r="D2407" s="117" t="s">
        <v>1525</v>
      </c>
      <c r="E2407" s="99" t="s">
        <v>1524</v>
      </c>
      <c r="F2407" s="98" t="s">
        <v>140</v>
      </c>
      <c r="G2407" s="98" t="s">
        <v>118</v>
      </c>
      <c r="H2407" s="151">
        <v>1</v>
      </c>
      <c r="I2407" s="145">
        <v>28.9</v>
      </c>
      <c r="J2407" s="145">
        <v>28.9</v>
      </c>
    </row>
    <row r="2408" spans="1:10" ht="13.15" customHeight="1">
      <c r="A2408" s="93">
        <v>290</v>
      </c>
      <c r="B2408" s="93">
        <v>59444</v>
      </c>
      <c r="C2408" s="1">
        <f>J2408</f>
        <v>32.47</v>
      </c>
      <c r="D2408" s="97"/>
      <c r="E2408" s="96"/>
      <c r="F2408" s="96"/>
      <c r="G2408" s="95"/>
      <c r="H2408" s="149" t="s">
        <v>951</v>
      </c>
      <c r="I2408" s="144"/>
      <c r="J2408" s="140">
        <v>32.47</v>
      </c>
    </row>
    <row r="2409" spans="1:10" ht="17.649999999999999" customHeight="1">
      <c r="D2409" s="113" t="s">
        <v>1523</v>
      </c>
      <c r="E2409" s="112"/>
      <c r="F2409" s="112"/>
      <c r="G2409" s="112"/>
      <c r="H2409" s="148"/>
      <c r="I2409" s="143"/>
      <c r="J2409" s="144"/>
    </row>
    <row r="2410" spans="1:10" ht="13.15" customHeight="1">
      <c r="A2410" s="93">
        <v>291</v>
      </c>
      <c r="B2410" s="93" t="s">
        <v>469</v>
      </c>
      <c r="C2410" s="1">
        <f>J2410</f>
        <v>46.17</v>
      </c>
      <c r="D2410" s="113"/>
      <c r="E2410" s="94"/>
      <c r="H2410" s="149" t="s">
        <v>951</v>
      </c>
      <c r="J2410" s="140">
        <v>46.17</v>
      </c>
    </row>
    <row r="2411" spans="1:10" ht="17.649999999999999" customHeight="1">
      <c r="D2411" s="113" t="s">
        <v>1522</v>
      </c>
      <c r="E2411" s="112"/>
      <c r="F2411" s="112"/>
      <c r="G2411" s="112"/>
      <c r="H2411" s="148"/>
      <c r="I2411" s="143"/>
      <c r="J2411" s="144"/>
    </row>
    <row r="2412" spans="1:10" ht="13.15" customHeight="1">
      <c r="D2412" s="105" t="s">
        <v>991</v>
      </c>
      <c r="E2412" s="104"/>
      <c r="F2412" s="103" t="s">
        <v>112</v>
      </c>
      <c r="G2412" s="103" t="s">
        <v>113</v>
      </c>
      <c r="H2412" s="150" t="s">
        <v>959</v>
      </c>
      <c r="I2412" s="142" t="s">
        <v>958</v>
      </c>
      <c r="J2412" s="141" t="s">
        <v>8</v>
      </c>
    </row>
    <row r="2413" spans="1:10" ht="13.15" customHeight="1">
      <c r="D2413" s="114" t="s">
        <v>1309</v>
      </c>
      <c r="E2413" s="99" t="s">
        <v>1308</v>
      </c>
      <c r="F2413" s="98" t="s">
        <v>136</v>
      </c>
      <c r="G2413" s="98" t="s">
        <v>993</v>
      </c>
      <c r="H2413" s="151">
        <v>0.2</v>
      </c>
      <c r="I2413" s="145">
        <v>13.99</v>
      </c>
      <c r="J2413" s="145">
        <v>2.79</v>
      </c>
    </row>
    <row r="2414" spans="1:10" ht="13.15" customHeight="1">
      <c r="D2414" s="114" t="s">
        <v>1003</v>
      </c>
      <c r="E2414" s="99" t="s">
        <v>1002</v>
      </c>
      <c r="F2414" s="98" t="s">
        <v>136</v>
      </c>
      <c r="G2414" s="98" t="s">
        <v>993</v>
      </c>
      <c r="H2414" s="151">
        <v>0.2</v>
      </c>
      <c r="I2414" s="145">
        <v>10.55</v>
      </c>
      <c r="J2414" s="145">
        <v>2.11</v>
      </c>
    </row>
    <row r="2415" spans="1:10" ht="13.15" customHeight="1">
      <c r="D2415" s="105" t="s">
        <v>965</v>
      </c>
      <c r="E2415" s="104"/>
      <c r="F2415" s="103" t="s">
        <v>112</v>
      </c>
      <c r="G2415" s="103" t="s">
        <v>113</v>
      </c>
      <c r="H2415" s="150" t="s">
        <v>959</v>
      </c>
      <c r="I2415" s="142" t="s">
        <v>958</v>
      </c>
      <c r="J2415" s="141" t="s">
        <v>8</v>
      </c>
    </row>
    <row r="2416" spans="1:10" ht="13.15" customHeight="1">
      <c r="D2416" s="114" t="s">
        <v>1521</v>
      </c>
      <c r="E2416" s="99" t="s">
        <v>1520</v>
      </c>
      <c r="F2416" s="98" t="s">
        <v>136</v>
      </c>
      <c r="G2416" s="98" t="s">
        <v>226</v>
      </c>
      <c r="H2416" s="151">
        <v>2</v>
      </c>
      <c r="I2416" s="145">
        <v>0.22</v>
      </c>
      <c r="J2416" s="145">
        <v>0.44</v>
      </c>
    </row>
    <row r="2417" spans="1:10" ht="17.649999999999999" customHeight="1">
      <c r="D2417" s="114" t="s">
        <v>1519</v>
      </c>
      <c r="E2417" s="99" t="s">
        <v>492</v>
      </c>
      <c r="F2417" s="98" t="s">
        <v>136</v>
      </c>
      <c r="G2417" s="98" t="s">
        <v>226</v>
      </c>
      <c r="H2417" s="151">
        <v>1</v>
      </c>
      <c r="I2417" s="145">
        <v>142.94142128636091</v>
      </c>
      <c r="J2417" s="145">
        <v>142.94</v>
      </c>
    </row>
    <row r="2418" spans="1:10" ht="13.15" customHeight="1">
      <c r="D2418" s="105" t="s">
        <v>960</v>
      </c>
      <c r="E2418" s="104"/>
      <c r="F2418" s="103" t="s">
        <v>112</v>
      </c>
      <c r="G2418" s="103" t="s">
        <v>113</v>
      </c>
      <c r="H2418" s="150" t="s">
        <v>959</v>
      </c>
      <c r="I2418" s="142" t="s">
        <v>958</v>
      </c>
      <c r="J2418" s="141" t="s">
        <v>8</v>
      </c>
    </row>
    <row r="2419" spans="1:10" ht="13.15" customHeight="1">
      <c r="D2419" s="114" t="s">
        <v>995</v>
      </c>
      <c r="E2419" s="99" t="s">
        <v>994</v>
      </c>
      <c r="F2419" s="98" t="s">
        <v>136</v>
      </c>
      <c r="G2419" s="98" t="s">
        <v>993</v>
      </c>
      <c r="H2419" s="151">
        <v>0.2</v>
      </c>
      <c r="I2419" s="145">
        <v>2.98</v>
      </c>
      <c r="J2419" s="145">
        <v>0.59</v>
      </c>
    </row>
    <row r="2420" spans="1:10" ht="13.15" customHeight="1">
      <c r="D2420" s="114" t="s">
        <v>1305</v>
      </c>
      <c r="E2420" s="99" t="s">
        <v>1304</v>
      </c>
      <c r="F2420" s="98" t="s">
        <v>136</v>
      </c>
      <c r="G2420" s="98" t="s">
        <v>993</v>
      </c>
      <c r="H2420" s="151">
        <v>0.2</v>
      </c>
      <c r="I2420" s="145">
        <v>2.85</v>
      </c>
      <c r="J2420" s="145">
        <v>0.56999999999999995</v>
      </c>
    </row>
    <row r="2421" spans="1:10" ht="13.15" customHeight="1">
      <c r="A2421" s="93">
        <v>292</v>
      </c>
      <c r="B2421" s="93" t="s">
        <v>491</v>
      </c>
      <c r="C2421" s="1">
        <f>J2421</f>
        <v>149.44</v>
      </c>
      <c r="D2421" s="97"/>
      <c r="E2421" s="96"/>
      <c r="F2421" s="96"/>
      <c r="G2421" s="95"/>
      <c r="H2421" s="149" t="s">
        <v>951</v>
      </c>
      <c r="I2421" s="144"/>
      <c r="J2421" s="140">
        <v>149.44</v>
      </c>
    </row>
    <row r="2422" spans="1:10" ht="17.649999999999999" customHeight="1">
      <c r="D2422" s="113" t="s">
        <v>1518</v>
      </c>
      <c r="E2422" s="112"/>
      <c r="F2422" s="112"/>
      <c r="G2422" s="112"/>
      <c r="H2422" s="148"/>
      <c r="I2422" s="143"/>
      <c r="J2422" s="144"/>
    </row>
    <row r="2423" spans="1:10" ht="13.15" customHeight="1">
      <c r="A2423" s="93">
        <v>293</v>
      </c>
      <c r="B2423" s="93" t="s">
        <v>493</v>
      </c>
      <c r="C2423" s="1">
        <f>J2423</f>
        <v>203.47</v>
      </c>
      <c r="D2423" s="113"/>
      <c r="E2423" s="94"/>
      <c r="H2423" s="149" t="s">
        <v>951</v>
      </c>
      <c r="J2423" s="140">
        <v>203.47</v>
      </c>
    </row>
    <row r="2424" spans="1:10" ht="17.649999999999999" customHeight="1">
      <c r="D2424" s="113" t="s">
        <v>1517</v>
      </c>
      <c r="E2424" s="112"/>
      <c r="F2424" s="112"/>
      <c r="G2424" s="112"/>
      <c r="H2424" s="148"/>
      <c r="I2424" s="143"/>
      <c r="J2424" s="144"/>
    </row>
    <row r="2425" spans="1:10" ht="13.15" customHeight="1">
      <c r="D2425" s="105" t="s">
        <v>991</v>
      </c>
      <c r="E2425" s="104"/>
      <c r="F2425" s="103" t="s">
        <v>112</v>
      </c>
      <c r="G2425" s="103" t="s">
        <v>113</v>
      </c>
      <c r="H2425" s="150" t="s">
        <v>959</v>
      </c>
      <c r="I2425" s="142" t="s">
        <v>958</v>
      </c>
      <c r="J2425" s="141" t="s">
        <v>8</v>
      </c>
    </row>
    <row r="2426" spans="1:10" ht="13.15" customHeight="1">
      <c r="D2426" s="114" t="s">
        <v>1309</v>
      </c>
      <c r="E2426" s="99" t="s">
        <v>1308</v>
      </c>
      <c r="F2426" s="98" t="s">
        <v>136</v>
      </c>
      <c r="G2426" s="98" t="s">
        <v>993</v>
      </c>
      <c r="H2426" s="151">
        <v>5.9999999999993253E-3</v>
      </c>
      <c r="I2426" s="145">
        <v>13.99</v>
      </c>
      <c r="J2426" s="145">
        <v>0.08</v>
      </c>
    </row>
    <row r="2427" spans="1:10" ht="13.15" customHeight="1">
      <c r="D2427" s="114" t="s">
        <v>1003</v>
      </c>
      <c r="E2427" s="99" t="s">
        <v>1002</v>
      </c>
      <c r="F2427" s="98" t="s">
        <v>136</v>
      </c>
      <c r="G2427" s="98" t="s">
        <v>993</v>
      </c>
      <c r="H2427" s="151">
        <v>0.4</v>
      </c>
      <c r="I2427" s="145">
        <v>10.55</v>
      </c>
      <c r="J2427" s="145">
        <v>4.22</v>
      </c>
    </row>
    <row r="2428" spans="1:10" ht="13.15" customHeight="1">
      <c r="D2428" s="105" t="s">
        <v>965</v>
      </c>
      <c r="E2428" s="104"/>
      <c r="F2428" s="103" t="s">
        <v>112</v>
      </c>
      <c r="G2428" s="103" t="s">
        <v>113</v>
      </c>
      <c r="H2428" s="150" t="s">
        <v>959</v>
      </c>
      <c r="I2428" s="142" t="s">
        <v>958</v>
      </c>
      <c r="J2428" s="141" t="s">
        <v>8</v>
      </c>
    </row>
    <row r="2429" spans="1:10" ht="13.15" customHeight="1">
      <c r="D2429" s="114" t="s">
        <v>1516</v>
      </c>
      <c r="E2429" s="99" t="s">
        <v>1515</v>
      </c>
      <c r="F2429" s="98" t="s">
        <v>136</v>
      </c>
      <c r="G2429" s="98" t="s">
        <v>226</v>
      </c>
      <c r="H2429" s="151">
        <v>1</v>
      </c>
      <c r="I2429" s="145">
        <v>97.98</v>
      </c>
      <c r="J2429" s="145">
        <v>97.98</v>
      </c>
    </row>
    <row r="2430" spans="1:10" ht="13.15" customHeight="1">
      <c r="D2430" s="105" t="s">
        <v>960</v>
      </c>
      <c r="E2430" s="104"/>
      <c r="F2430" s="103" t="s">
        <v>112</v>
      </c>
      <c r="G2430" s="103" t="s">
        <v>113</v>
      </c>
      <c r="H2430" s="150" t="s">
        <v>959</v>
      </c>
      <c r="I2430" s="142" t="s">
        <v>958</v>
      </c>
      <c r="J2430" s="141" t="s">
        <v>8</v>
      </c>
    </row>
    <row r="2431" spans="1:10" ht="13.15" customHeight="1">
      <c r="D2431" s="114" t="s">
        <v>995</v>
      </c>
      <c r="E2431" s="99" t="s">
        <v>994</v>
      </c>
      <c r="F2431" s="98" t="s">
        <v>136</v>
      </c>
      <c r="G2431" s="98" t="s">
        <v>993</v>
      </c>
      <c r="H2431" s="151">
        <v>0.4</v>
      </c>
      <c r="I2431" s="145">
        <v>2.98</v>
      </c>
      <c r="J2431" s="145">
        <v>1.19</v>
      </c>
    </row>
    <row r="2432" spans="1:10" ht="13.15" customHeight="1">
      <c r="D2432" s="114" t="s">
        <v>1305</v>
      </c>
      <c r="E2432" s="99" t="s">
        <v>1304</v>
      </c>
      <c r="F2432" s="98" t="s">
        <v>136</v>
      </c>
      <c r="G2432" s="98" t="s">
        <v>993</v>
      </c>
      <c r="H2432" s="151">
        <v>0.4</v>
      </c>
      <c r="I2432" s="145">
        <v>2.85</v>
      </c>
      <c r="J2432" s="145">
        <v>1.1399999999999999</v>
      </c>
    </row>
    <row r="2433" spans="1:10" ht="13.15" customHeight="1">
      <c r="A2433" s="93">
        <v>294</v>
      </c>
      <c r="B2433" s="93" t="s">
        <v>495</v>
      </c>
      <c r="C2433" s="1">
        <f>J2433</f>
        <v>104.61</v>
      </c>
      <c r="D2433" s="97"/>
      <c r="E2433" s="96"/>
      <c r="F2433" s="96"/>
      <c r="G2433" s="95"/>
      <c r="H2433" s="149" t="s">
        <v>951</v>
      </c>
      <c r="I2433" s="144"/>
      <c r="J2433" s="140">
        <v>104.61</v>
      </c>
    </row>
    <row r="2434" spans="1:10" ht="17.649999999999999" customHeight="1">
      <c r="D2434" s="113" t="s">
        <v>1514</v>
      </c>
      <c r="E2434" s="112"/>
      <c r="F2434" s="112"/>
      <c r="G2434" s="112"/>
      <c r="H2434" s="148"/>
      <c r="I2434" s="143"/>
      <c r="J2434" s="144"/>
    </row>
    <row r="2435" spans="1:10" ht="13.15" customHeight="1">
      <c r="D2435" s="105" t="s">
        <v>991</v>
      </c>
      <c r="E2435" s="104"/>
      <c r="F2435" s="101" t="s">
        <v>112</v>
      </c>
      <c r="G2435" s="119" t="s">
        <v>113</v>
      </c>
      <c r="H2435" s="150" t="s">
        <v>959</v>
      </c>
      <c r="I2435" s="142" t="s">
        <v>958</v>
      </c>
      <c r="J2435" s="141" t="s">
        <v>8</v>
      </c>
    </row>
    <row r="2436" spans="1:10" ht="13.15" customHeight="1">
      <c r="D2436" s="114" t="s">
        <v>1309</v>
      </c>
      <c r="E2436" s="99" t="s">
        <v>1308</v>
      </c>
      <c r="F2436" s="98" t="s">
        <v>136</v>
      </c>
      <c r="G2436" s="98" t="s">
        <v>993</v>
      </c>
      <c r="H2436" s="151">
        <v>0.31785714285714273</v>
      </c>
      <c r="I2436" s="145">
        <v>13.99</v>
      </c>
      <c r="J2436" s="145">
        <v>4.4400000000000004</v>
      </c>
    </row>
    <row r="2437" spans="1:10" ht="13.15" customHeight="1">
      <c r="D2437" s="114" t="s">
        <v>1003</v>
      </c>
      <c r="E2437" s="99" t="s">
        <v>1002</v>
      </c>
      <c r="F2437" s="98" t="s">
        <v>136</v>
      </c>
      <c r="G2437" s="98" t="s">
        <v>993</v>
      </c>
      <c r="H2437" s="151">
        <v>0.5</v>
      </c>
      <c r="I2437" s="145">
        <v>10.55</v>
      </c>
      <c r="J2437" s="145">
        <v>5.27</v>
      </c>
    </row>
    <row r="2438" spans="1:10" ht="13.15" customHeight="1">
      <c r="D2438" s="105" t="s">
        <v>965</v>
      </c>
      <c r="E2438" s="104"/>
      <c r="F2438" s="103" t="s">
        <v>112</v>
      </c>
      <c r="G2438" s="103" t="s">
        <v>113</v>
      </c>
      <c r="H2438" s="150" t="s">
        <v>959</v>
      </c>
      <c r="I2438" s="142" t="s">
        <v>958</v>
      </c>
      <c r="J2438" s="141" t="s">
        <v>8</v>
      </c>
    </row>
    <row r="2439" spans="1:10" ht="13.15" customHeight="1">
      <c r="D2439" s="114" t="s">
        <v>1513</v>
      </c>
      <c r="E2439" s="99" t="s">
        <v>1512</v>
      </c>
      <c r="F2439" s="98" t="s">
        <v>136</v>
      </c>
      <c r="G2439" s="98" t="s">
        <v>226</v>
      </c>
      <c r="H2439" s="151">
        <v>1</v>
      </c>
      <c r="I2439" s="145">
        <v>36.21</v>
      </c>
      <c r="J2439" s="145">
        <v>36.21</v>
      </c>
    </row>
    <row r="2440" spans="1:10" ht="13.15" customHeight="1">
      <c r="D2440" s="105" t="s">
        <v>960</v>
      </c>
      <c r="E2440" s="104"/>
      <c r="F2440" s="103" t="s">
        <v>112</v>
      </c>
      <c r="G2440" s="103" t="s">
        <v>113</v>
      </c>
      <c r="H2440" s="150" t="s">
        <v>959</v>
      </c>
      <c r="I2440" s="142" t="s">
        <v>958</v>
      </c>
      <c r="J2440" s="141" t="s">
        <v>8</v>
      </c>
    </row>
    <row r="2441" spans="1:10" ht="13.15" customHeight="1">
      <c r="D2441" s="114" t="s">
        <v>995</v>
      </c>
      <c r="E2441" s="99" t="s">
        <v>994</v>
      </c>
      <c r="F2441" s="98" t="s">
        <v>136</v>
      </c>
      <c r="G2441" s="98" t="s">
        <v>993</v>
      </c>
      <c r="H2441" s="151">
        <v>0.5</v>
      </c>
      <c r="I2441" s="145">
        <v>2.98</v>
      </c>
      <c r="J2441" s="145">
        <v>1.49</v>
      </c>
    </row>
    <row r="2442" spans="1:10" ht="13.15" customHeight="1">
      <c r="D2442" s="114" t="s">
        <v>1305</v>
      </c>
      <c r="E2442" s="99" t="s">
        <v>1304</v>
      </c>
      <c r="F2442" s="98" t="s">
        <v>136</v>
      </c>
      <c r="G2442" s="98" t="s">
        <v>993</v>
      </c>
      <c r="H2442" s="151">
        <v>0.5</v>
      </c>
      <c r="I2442" s="145">
        <v>2.85</v>
      </c>
      <c r="J2442" s="145">
        <v>1.42</v>
      </c>
    </row>
    <row r="2443" spans="1:10" ht="13.15" customHeight="1">
      <c r="A2443" s="93">
        <v>295</v>
      </c>
      <c r="B2443" s="93" t="s">
        <v>467</v>
      </c>
      <c r="C2443" s="1">
        <f>J2443</f>
        <v>48.830000000000005</v>
      </c>
      <c r="D2443" s="97"/>
      <c r="E2443" s="96"/>
      <c r="F2443" s="96"/>
      <c r="G2443" s="95"/>
      <c r="H2443" s="149" t="s">
        <v>951</v>
      </c>
      <c r="I2443" s="144"/>
      <c r="J2443" s="140">
        <v>48.830000000000005</v>
      </c>
    </row>
    <row r="2444" spans="1:10" ht="17.649999999999999" customHeight="1">
      <c r="D2444" s="113" t="s">
        <v>1511</v>
      </c>
      <c r="E2444" s="112"/>
      <c r="F2444" s="112"/>
      <c r="G2444" s="112"/>
      <c r="H2444" s="148"/>
      <c r="I2444" s="143"/>
      <c r="J2444" s="144"/>
    </row>
    <row r="2445" spans="1:10" ht="13.15" customHeight="1">
      <c r="D2445" s="105" t="s">
        <v>965</v>
      </c>
      <c r="E2445" s="104"/>
      <c r="F2445" s="103" t="s">
        <v>112</v>
      </c>
      <c r="G2445" s="103" t="s">
        <v>113</v>
      </c>
      <c r="H2445" s="150" t="s">
        <v>959</v>
      </c>
      <c r="I2445" s="142" t="s">
        <v>958</v>
      </c>
      <c r="J2445" s="141" t="s">
        <v>8</v>
      </c>
    </row>
    <row r="2446" spans="1:10" ht="19.149999999999999" customHeight="1">
      <c r="D2446" s="106">
        <v>38083</v>
      </c>
      <c r="E2446" s="107" t="s">
        <v>1510</v>
      </c>
      <c r="F2446" s="98" t="s">
        <v>121</v>
      </c>
      <c r="G2446" s="98" t="s">
        <v>118</v>
      </c>
      <c r="H2446" s="151">
        <v>1</v>
      </c>
      <c r="I2446" s="145">
        <v>38.04</v>
      </c>
      <c r="J2446" s="145">
        <v>38.04</v>
      </c>
    </row>
    <row r="2447" spans="1:10" ht="13.15" customHeight="1">
      <c r="D2447" s="105" t="s">
        <v>960</v>
      </c>
      <c r="E2447" s="104"/>
      <c r="F2447" s="103" t="s">
        <v>112</v>
      </c>
      <c r="G2447" s="103" t="s">
        <v>113</v>
      </c>
      <c r="H2447" s="150" t="s">
        <v>959</v>
      </c>
      <c r="I2447" s="142" t="s">
        <v>958</v>
      </c>
      <c r="J2447" s="141" t="s">
        <v>8</v>
      </c>
    </row>
    <row r="2448" spans="1:10" ht="13.15" customHeight="1">
      <c r="D2448" s="100">
        <v>88247</v>
      </c>
      <c r="E2448" s="99" t="s">
        <v>1300</v>
      </c>
      <c r="F2448" s="98" t="s">
        <v>121</v>
      </c>
      <c r="G2448" s="98" t="s">
        <v>147</v>
      </c>
      <c r="H2448" s="151">
        <v>0.20619999999999999</v>
      </c>
      <c r="I2448" s="145">
        <v>14.01</v>
      </c>
      <c r="J2448" s="145">
        <v>2.88</v>
      </c>
    </row>
    <row r="2449" spans="1:10" ht="13.15" customHeight="1">
      <c r="D2449" s="100">
        <v>88264</v>
      </c>
      <c r="E2449" s="99" t="s">
        <v>1299</v>
      </c>
      <c r="F2449" s="98" t="s">
        <v>121</v>
      </c>
      <c r="G2449" s="98" t="s">
        <v>147</v>
      </c>
      <c r="H2449" s="151">
        <v>8.1532594594594957E-2</v>
      </c>
      <c r="I2449" s="145">
        <v>17.940000000000001</v>
      </c>
      <c r="J2449" s="145">
        <v>1.46</v>
      </c>
    </row>
    <row r="2450" spans="1:10" ht="13.15" customHeight="1">
      <c r="A2450" s="93">
        <v>296</v>
      </c>
      <c r="B2450" s="93">
        <v>98307</v>
      </c>
      <c r="C2450" s="1">
        <f>J2450</f>
        <v>42.38</v>
      </c>
      <c r="D2450" s="97"/>
      <c r="E2450" s="96"/>
      <c r="F2450" s="96"/>
      <c r="G2450" s="95"/>
      <c r="H2450" s="149" t="s">
        <v>951</v>
      </c>
      <c r="I2450" s="144"/>
      <c r="J2450" s="140">
        <v>42.38</v>
      </c>
    </row>
    <row r="2451" spans="1:10" ht="17.649999999999999" customHeight="1">
      <c r="D2451" s="113" t="s">
        <v>1509</v>
      </c>
      <c r="E2451" s="112"/>
      <c r="F2451" s="112"/>
      <c r="G2451" s="112"/>
      <c r="H2451" s="148"/>
      <c r="I2451" s="143"/>
      <c r="J2451" s="144"/>
    </row>
    <row r="2452" spans="1:10" ht="13.15" customHeight="1">
      <c r="D2452" s="105" t="s">
        <v>991</v>
      </c>
      <c r="E2452" s="104"/>
      <c r="F2452" s="103" t="s">
        <v>112</v>
      </c>
      <c r="G2452" s="103" t="s">
        <v>113</v>
      </c>
      <c r="H2452" s="150" t="s">
        <v>959</v>
      </c>
      <c r="I2452" s="142" t="s">
        <v>958</v>
      </c>
      <c r="J2452" s="141" t="s">
        <v>8</v>
      </c>
    </row>
    <row r="2453" spans="1:10" ht="13.15" customHeight="1">
      <c r="D2453" s="114" t="s">
        <v>1309</v>
      </c>
      <c r="E2453" s="99" t="s">
        <v>1308</v>
      </c>
      <c r="F2453" s="98" t="s">
        <v>136</v>
      </c>
      <c r="G2453" s="98" t="s">
        <v>993</v>
      </c>
      <c r="H2453" s="151">
        <v>0.57914285714285785</v>
      </c>
      <c r="I2453" s="145">
        <v>13.99</v>
      </c>
      <c r="J2453" s="145">
        <v>8.1</v>
      </c>
    </row>
    <row r="2454" spans="1:10" ht="13.15" customHeight="1">
      <c r="D2454" s="114" t="s">
        <v>1003</v>
      </c>
      <c r="E2454" s="99" t="s">
        <v>1002</v>
      </c>
      <c r="F2454" s="98" t="s">
        <v>136</v>
      </c>
      <c r="G2454" s="98" t="s">
        <v>993</v>
      </c>
      <c r="H2454" s="151">
        <v>0.4</v>
      </c>
      <c r="I2454" s="145">
        <v>10.55</v>
      </c>
      <c r="J2454" s="145">
        <v>4.22</v>
      </c>
    </row>
    <row r="2455" spans="1:10" ht="13.15" customHeight="1">
      <c r="D2455" s="105" t="s">
        <v>965</v>
      </c>
      <c r="E2455" s="104"/>
      <c r="F2455" s="103" t="s">
        <v>112</v>
      </c>
      <c r="G2455" s="103" t="s">
        <v>113</v>
      </c>
      <c r="H2455" s="150" t="s">
        <v>959</v>
      </c>
      <c r="I2455" s="142" t="s">
        <v>958</v>
      </c>
      <c r="J2455" s="141" t="s">
        <v>8</v>
      </c>
    </row>
    <row r="2456" spans="1:10" ht="19.149999999999999" customHeight="1">
      <c r="D2456" s="114" t="s">
        <v>1508</v>
      </c>
      <c r="E2456" s="107" t="s">
        <v>1507</v>
      </c>
      <c r="F2456" s="98" t="s">
        <v>136</v>
      </c>
      <c r="G2456" s="98" t="s">
        <v>226</v>
      </c>
      <c r="H2456" s="151">
        <v>1</v>
      </c>
      <c r="I2456" s="145">
        <v>41.26</v>
      </c>
      <c r="J2456" s="145">
        <v>41.26</v>
      </c>
    </row>
    <row r="2457" spans="1:10" ht="17.649999999999999" customHeight="1">
      <c r="D2457" s="114" t="s">
        <v>1444</v>
      </c>
      <c r="E2457" s="99" t="s">
        <v>1443</v>
      </c>
      <c r="F2457" s="98" t="s">
        <v>136</v>
      </c>
      <c r="G2457" s="98" t="s">
        <v>226</v>
      </c>
      <c r="H2457" s="151">
        <v>1</v>
      </c>
      <c r="I2457" s="145">
        <v>1.75</v>
      </c>
      <c r="J2457" s="145">
        <v>1.75</v>
      </c>
    </row>
    <row r="2458" spans="1:10" ht="13.15" customHeight="1">
      <c r="D2458" s="105" t="s">
        <v>960</v>
      </c>
      <c r="E2458" s="104"/>
      <c r="F2458" s="103" t="s">
        <v>112</v>
      </c>
      <c r="G2458" s="103" t="s">
        <v>113</v>
      </c>
      <c r="H2458" s="150" t="s">
        <v>959</v>
      </c>
      <c r="I2458" s="142" t="s">
        <v>958</v>
      </c>
      <c r="J2458" s="141" t="s">
        <v>8</v>
      </c>
    </row>
    <row r="2459" spans="1:10" ht="13.15" customHeight="1">
      <c r="D2459" s="114" t="s">
        <v>995</v>
      </c>
      <c r="E2459" s="99" t="s">
        <v>994</v>
      </c>
      <c r="F2459" s="98" t="s">
        <v>136</v>
      </c>
      <c r="G2459" s="98" t="s">
        <v>993</v>
      </c>
      <c r="H2459" s="151">
        <v>0.4</v>
      </c>
      <c r="I2459" s="145">
        <v>2.98</v>
      </c>
      <c r="J2459" s="145">
        <v>1.19</v>
      </c>
    </row>
    <row r="2460" spans="1:10" ht="13.15" customHeight="1">
      <c r="D2460" s="114" t="s">
        <v>1305</v>
      </c>
      <c r="E2460" s="99" t="s">
        <v>1304</v>
      </c>
      <c r="F2460" s="98" t="s">
        <v>136</v>
      </c>
      <c r="G2460" s="98" t="s">
        <v>993</v>
      </c>
      <c r="H2460" s="151">
        <v>0.8</v>
      </c>
      <c r="I2460" s="145">
        <v>2.85</v>
      </c>
      <c r="J2460" s="145">
        <v>2.2799999999999998</v>
      </c>
    </row>
    <row r="2461" spans="1:10" ht="13.15" customHeight="1">
      <c r="A2461" s="93">
        <v>297</v>
      </c>
      <c r="B2461" s="93" t="s">
        <v>497</v>
      </c>
      <c r="C2461" s="1">
        <f>J2461</f>
        <v>58.8</v>
      </c>
      <c r="D2461" s="97"/>
      <c r="E2461" s="96"/>
      <c r="F2461" s="96"/>
      <c r="G2461" s="95"/>
      <c r="H2461" s="149" t="s">
        <v>951</v>
      </c>
      <c r="I2461" s="144"/>
      <c r="J2461" s="140">
        <v>58.8</v>
      </c>
    </row>
    <row r="2462" spans="1:10" ht="17.649999999999999" customHeight="1">
      <c r="D2462" s="113" t="s">
        <v>1506</v>
      </c>
      <c r="E2462" s="112"/>
      <c r="F2462" s="112"/>
      <c r="G2462" s="112"/>
      <c r="H2462" s="148"/>
      <c r="I2462" s="143"/>
      <c r="J2462" s="144"/>
    </row>
    <row r="2463" spans="1:10" ht="13.15" customHeight="1">
      <c r="A2463" s="93">
        <v>298</v>
      </c>
      <c r="B2463" s="93" t="s">
        <v>499</v>
      </c>
      <c r="C2463" s="1">
        <f>J2463</f>
        <v>11.02</v>
      </c>
      <c r="D2463" s="113"/>
      <c r="E2463" s="94"/>
      <c r="H2463" s="149" t="s">
        <v>951</v>
      </c>
      <c r="J2463" s="140">
        <v>11.02</v>
      </c>
    </row>
    <row r="2464" spans="1:10" ht="19.149999999999999" customHeight="1">
      <c r="D2464" s="109" t="s">
        <v>1505</v>
      </c>
      <c r="E2464" s="108"/>
      <c r="F2464" s="108"/>
      <c r="G2464" s="108"/>
      <c r="H2464" s="152"/>
      <c r="I2464" s="146"/>
      <c r="J2464" s="147"/>
    </row>
    <row r="2465" spans="1:10" ht="13.15" customHeight="1">
      <c r="A2465" s="93">
        <v>299</v>
      </c>
      <c r="B2465" s="93">
        <v>2505</v>
      </c>
      <c r="C2465" s="1">
        <f>J2465</f>
        <v>53.88</v>
      </c>
      <c r="D2465" s="113"/>
      <c r="E2465" s="94"/>
      <c r="H2465" s="149" t="s">
        <v>951</v>
      </c>
      <c r="J2465" s="140">
        <v>53.88</v>
      </c>
    </row>
    <row r="2466" spans="1:10" ht="19.149999999999999" customHeight="1">
      <c r="D2466" s="109" t="s">
        <v>1504</v>
      </c>
      <c r="E2466" s="108"/>
      <c r="F2466" s="108"/>
      <c r="G2466" s="108"/>
      <c r="H2466" s="152"/>
      <c r="I2466" s="146"/>
      <c r="J2466" s="147"/>
    </row>
    <row r="2467" spans="1:10" ht="13.15" customHeight="1">
      <c r="A2467" s="93">
        <v>300</v>
      </c>
      <c r="B2467" s="93">
        <v>2500</v>
      </c>
      <c r="C2467" s="1">
        <f>J2467</f>
        <v>34.57</v>
      </c>
      <c r="D2467" s="113"/>
      <c r="E2467" s="94"/>
      <c r="H2467" s="149" t="s">
        <v>951</v>
      </c>
      <c r="J2467" s="140">
        <v>34.57</v>
      </c>
    </row>
    <row r="2468" spans="1:10" ht="17.649999999999999" customHeight="1">
      <c r="D2468" s="113" t="s">
        <v>1503</v>
      </c>
      <c r="E2468" s="112"/>
      <c r="F2468" s="112"/>
      <c r="G2468" s="112"/>
      <c r="H2468" s="148"/>
      <c r="I2468" s="143"/>
      <c r="J2468" s="144"/>
    </row>
    <row r="2469" spans="1:10" ht="13.15" customHeight="1">
      <c r="D2469" s="105" t="s">
        <v>965</v>
      </c>
      <c r="E2469" s="104"/>
      <c r="F2469" s="103" t="s">
        <v>112</v>
      </c>
      <c r="G2469" s="103" t="s">
        <v>113</v>
      </c>
      <c r="H2469" s="150" t="s">
        <v>959</v>
      </c>
      <c r="I2469" s="142" t="s">
        <v>958</v>
      </c>
      <c r="J2469" s="141" t="s">
        <v>8</v>
      </c>
    </row>
    <row r="2470" spans="1:10" ht="24.75" customHeight="1">
      <c r="D2470" s="114" t="s">
        <v>1502</v>
      </c>
      <c r="E2470" s="99" t="s">
        <v>1501</v>
      </c>
      <c r="F2470" s="98" t="s">
        <v>136</v>
      </c>
      <c r="G2470" s="98" t="s">
        <v>187</v>
      </c>
      <c r="H2470" s="151">
        <v>1.1000000000000001</v>
      </c>
      <c r="I2470" s="145">
        <v>4.49</v>
      </c>
      <c r="J2470" s="145">
        <v>4.93</v>
      </c>
    </row>
    <row r="2471" spans="1:10" ht="13.15" customHeight="1">
      <c r="D2471" s="105" t="s">
        <v>960</v>
      </c>
      <c r="E2471" s="104"/>
      <c r="F2471" s="103" t="s">
        <v>112</v>
      </c>
      <c r="G2471" s="103" t="s">
        <v>113</v>
      </c>
      <c r="H2471" s="150" t="s">
        <v>959</v>
      </c>
      <c r="I2471" s="142" t="s">
        <v>958</v>
      </c>
      <c r="J2471" s="141" t="s">
        <v>8</v>
      </c>
    </row>
    <row r="2472" spans="1:10" ht="13.15" customHeight="1">
      <c r="D2472" s="110" t="s">
        <v>1500</v>
      </c>
      <c r="E2472" s="99" t="s">
        <v>1499</v>
      </c>
      <c r="F2472" s="98" t="s">
        <v>136</v>
      </c>
      <c r="G2472" s="98" t="s">
        <v>993</v>
      </c>
      <c r="H2472" s="151">
        <v>6.2E-2</v>
      </c>
      <c r="I2472" s="145">
        <v>14.8</v>
      </c>
      <c r="J2472" s="145">
        <v>0.91</v>
      </c>
    </row>
    <row r="2473" spans="1:10" ht="13.15" customHeight="1">
      <c r="D2473" s="110" t="s">
        <v>1498</v>
      </c>
      <c r="E2473" s="99" t="s">
        <v>1497</v>
      </c>
      <c r="F2473" s="98" t="s">
        <v>136</v>
      </c>
      <c r="G2473" s="98" t="s">
        <v>993</v>
      </c>
      <c r="H2473" s="151">
        <v>4.3813333333333357E-2</v>
      </c>
      <c r="I2473" s="145">
        <v>19.07</v>
      </c>
      <c r="J2473" s="145">
        <v>0.83</v>
      </c>
    </row>
    <row r="2474" spans="1:10" ht="13.15" customHeight="1">
      <c r="A2474" s="93">
        <v>301</v>
      </c>
      <c r="B2474" s="93" t="s">
        <v>399</v>
      </c>
      <c r="C2474" s="1">
        <f>J2474</f>
        <v>6.67</v>
      </c>
      <c r="D2474" s="97"/>
      <c r="E2474" s="96"/>
      <c r="F2474" s="96"/>
      <c r="G2474" s="95"/>
      <c r="H2474" s="149" t="s">
        <v>951</v>
      </c>
      <c r="I2474" s="144"/>
      <c r="J2474" s="140">
        <v>6.67</v>
      </c>
    </row>
    <row r="2475" spans="1:10" ht="17.649999999999999" customHeight="1">
      <c r="D2475" s="113" t="s">
        <v>1496</v>
      </c>
      <c r="E2475" s="112"/>
      <c r="F2475" s="112"/>
      <c r="G2475" s="112"/>
      <c r="H2475" s="148"/>
      <c r="I2475" s="143"/>
      <c r="J2475" s="144"/>
    </row>
    <row r="2476" spans="1:10" ht="13.15" customHeight="1">
      <c r="D2476" s="105" t="s">
        <v>991</v>
      </c>
      <c r="E2476" s="104"/>
      <c r="F2476" s="103" t="s">
        <v>112</v>
      </c>
      <c r="G2476" s="103" t="s">
        <v>113</v>
      </c>
      <c r="H2476" s="150" t="s">
        <v>959</v>
      </c>
      <c r="I2476" s="142" t="s">
        <v>958</v>
      </c>
      <c r="J2476" s="141" t="s">
        <v>8</v>
      </c>
    </row>
    <row r="2477" spans="1:10" ht="13.15" customHeight="1">
      <c r="D2477" s="114" t="s">
        <v>1309</v>
      </c>
      <c r="E2477" s="99" t="s">
        <v>1308</v>
      </c>
      <c r="F2477" s="98" t="s">
        <v>136</v>
      </c>
      <c r="G2477" s="98" t="s">
        <v>993</v>
      </c>
      <c r="H2477" s="151">
        <v>0.23842857142857118</v>
      </c>
      <c r="I2477" s="145">
        <v>13.99</v>
      </c>
      <c r="J2477" s="145">
        <v>3.33</v>
      </c>
    </row>
    <row r="2478" spans="1:10" ht="13.15" customHeight="1">
      <c r="D2478" s="114" t="s">
        <v>1003</v>
      </c>
      <c r="E2478" s="99" t="s">
        <v>1002</v>
      </c>
      <c r="F2478" s="98" t="s">
        <v>136</v>
      </c>
      <c r="G2478" s="98" t="s">
        <v>993</v>
      </c>
      <c r="H2478" s="151">
        <v>0.3</v>
      </c>
      <c r="I2478" s="145">
        <v>10.55</v>
      </c>
      <c r="J2478" s="145">
        <v>3.16</v>
      </c>
    </row>
    <row r="2479" spans="1:10" ht="13.15" customHeight="1">
      <c r="D2479" s="105" t="s">
        <v>965</v>
      </c>
      <c r="E2479" s="104"/>
      <c r="F2479" s="103" t="s">
        <v>112</v>
      </c>
      <c r="G2479" s="103" t="s">
        <v>113</v>
      </c>
      <c r="H2479" s="150" t="s">
        <v>959</v>
      </c>
      <c r="I2479" s="142" t="s">
        <v>958</v>
      </c>
      <c r="J2479" s="141" t="s">
        <v>8</v>
      </c>
    </row>
    <row r="2480" spans="1:10" ht="13.15" customHeight="1">
      <c r="D2480" s="114" t="s">
        <v>1495</v>
      </c>
      <c r="E2480" s="99" t="s">
        <v>1494</v>
      </c>
      <c r="F2480" s="98" t="s">
        <v>136</v>
      </c>
      <c r="G2480" s="98" t="s">
        <v>187</v>
      </c>
      <c r="H2480" s="151">
        <v>1.05</v>
      </c>
      <c r="I2480" s="145">
        <v>7.91</v>
      </c>
      <c r="J2480" s="145">
        <v>8.3000000000000007</v>
      </c>
    </row>
    <row r="2481" spans="1:10" ht="13.15" customHeight="1">
      <c r="D2481" s="105" t="s">
        <v>960</v>
      </c>
      <c r="E2481" s="104"/>
      <c r="F2481" s="103" t="s">
        <v>112</v>
      </c>
      <c r="G2481" s="103" t="s">
        <v>113</v>
      </c>
      <c r="H2481" s="150" t="s">
        <v>959</v>
      </c>
      <c r="I2481" s="142" t="s">
        <v>958</v>
      </c>
      <c r="J2481" s="141" t="s">
        <v>8</v>
      </c>
    </row>
    <row r="2482" spans="1:10" ht="13.15" customHeight="1">
      <c r="D2482" s="114" t="s">
        <v>995</v>
      </c>
      <c r="E2482" s="99" t="s">
        <v>994</v>
      </c>
      <c r="F2482" s="98" t="s">
        <v>136</v>
      </c>
      <c r="G2482" s="98" t="s">
        <v>993</v>
      </c>
      <c r="H2482" s="151">
        <v>0.3</v>
      </c>
      <c r="I2482" s="145">
        <v>2.98</v>
      </c>
      <c r="J2482" s="145">
        <v>0.89</v>
      </c>
    </row>
    <row r="2483" spans="1:10" ht="13.15" customHeight="1">
      <c r="D2483" s="114" t="s">
        <v>1305</v>
      </c>
      <c r="E2483" s="99" t="s">
        <v>1304</v>
      </c>
      <c r="F2483" s="98" t="s">
        <v>136</v>
      </c>
      <c r="G2483" s="98" t="s">
        <v>993</v>
      </c>
      <c r="H2483" s="151">
        <v>0.3</v>
      </c>
      <c r="I2483" s="145">
        <v>2.85</v>
      </c>
      <c r="J2483" s="145">
        <v>0.85</v>
      </c>
    </row>
    <row r="2484" spans="1:10" ht="13.15" customHeight="1">
      <c r="A2484" s="93">
        <v>302</v>
      </c>
      <c r="B2484" s="93" t="s">
        <v>501</v>
      </c>
      <c r="C2484" s="1">
        <f>J2484</f>
        <v>16.53</v>
      </c>
      <c r="D2484" s="97"/>
      <c r="E2484" s="96"/>
      <c r="F2484" s="96"/>
      <c r="G2484" s="95"/>
      <c r="H2484" s="149" t="s">
        <v>951</v>
      </c>
      <c r="I2484" s="144"/>
      <c r="J2484" s="140">
        <v>16.53</v>
      </c>
    </row>
    <row r="2485" spans="1:10" ht="17.649999999999999" customHeight="1">
      <c r="D2485" s="113" t="s">
        <v>1493</v>
      </c>
      <c r="E2485" s="112"/>
      <c r="F2485" s="112"/>
      <c r="G2485" s="112"/>
      <c r="H2485" s="148"/>
      <c r="I2485" s="143"/>
      <c r="J2485" s="144"/>
    </row>
    <row r="2486" spans="1:10" ht="13.15" customHeight="1">
      <c r="D2486" s="105" t="s">
        <v>991</v>
      </c>
      <c r="E2486" s="104"/>
      <c r="F2486" s="103" t="s">
        <v>112</v>
      </c>
      <c r="G2486" s="103" t="s">
        <v>113</v>
      </c>
      <c r="H2486" s="150" t="s">
        <v>959</v>
      </c>
      <c r="I2486" s="142" t="s">
        <v>958</v>
      </c>
      <c r="J2486" s="141" t="s">
        <v>8</v>
      </c>
    </row>
    <row r="2487" spans="1:10" ht="13.15" customHeight="1">
      <c r="D2487" s="114" t="s">
        <v>1309</v>
      </c>
      <c r="E2487" s="99" t="s">
        <v>1308</v>
      </c>
      <c r="F2487" s="98" t="s">
        <v>136</v>
      </c>
      <c r="G2487" s="98" t="s">
        <v>993</v>
      </c>
      <c r="H2487" s="151">
        <v>0.15300000000000016</v>
      </c>
      <c r="I2487" s="145">
        <v>13.99</v>
      </c>
      <c r="J2487" s="145">
        <v>2.14</v>
      </c>
    </row>
    <row r="2488" spans="1:10" ht="13.15" customHeight="1">
      <c r="D2488" s="114" t="s">
        <v>1003</v>
      </c>
      <c r="E2488" s="99" t="s">
        <v>1002</v>
      </c>
      <c r="F2488" s="98" t="s">
        <v>136</v>
      </c>
      <c r="G2488" s="98" t="s">
        <v>993</v>
      </c>
      <c r="H2488" s="151">
        <v>0.2</v>
      </c>
      <c r="I2488" s="145">
        <v>10.55</v>
      </c>
      <c r="J2488" s="145">
        <v>2.11</v>
      </c>
    </row>
    <row r="2489" spans="1:10" ht="13.15" customHeight="1">
      <c r="D2489" s="105" t="s">
        <v>965</v>
      </c>
      <c r="E2489" s="104"/>
      <c r="F2489" s="103" t="s">
        <v>112</v>
      </c>
      <c r="G2489" s="103" t="s">
        <v>113</v>
      </c>
      <c r="H2489" s="150" t="s">
        <v>959</v>
      </c>
      <c r="I2489" s="142" t="s">
        <v>958</v>
      </c>
      <c r="J2489" s="141" t="s">
        <v>8</v>
      </c>
    </row>
    <row r="2490" spans="1:10" ht="13.15" customHeight="1">
      <c r="D2490" s="114" t="s">
        <v>1492</v>
      </c>
      <c r="E2490" s="99" t="s">
        <v>504</v>
      </c>
      <c r="F2490" s="98" t="s">
        <v>136</v>
      </c>
      <c r="G2490" s="98" t="s">
        <v>226</v>
      </c>
      <c r="H2490" s="151">
        <v>1</v>
      </c>
      <c r="I2490" s="145">
        <v>7.35</v>
      </c>
      <c r="J2490" s="145">
        <v>7.35</v>
      </c>
    </row>
    <row r="2491" spans="1:10" ht="13.15" customHeight="1">
      <c r="D2491" s="105" t="s">
        <v>960</v>
      </c>
      <c r="E2491" s="104"/>
      <c r="F2491" s="103" t="s">
        <v>112</v>
      </c>
      <c r="G2491" s="103" t="s">
        <v>113</v>
      </c>
      <c r="H2491" s="150" t="s">
        <v>959</v>
      </c>
      <c r="I2491" s="142" t="s">
        <v>958</v>
      </c>
      <c r="J2491" s="141" t="s">
        <v>8</v>
      </c>
    </row>
    <row r="2492" spans="1:10" ht="13.15" customHeight="1">
      <c r="D2492" s="114" t="s">
        <v>995</v>
      </c>
      <c r="E2492" s="99" t="s">
        <v>994</v>
      </c>
      <c r="F2492" s="98" t="s">
        <v>136</v>
      </c>
      <c r="G2492" s="98" t="s">
        <v>993</v>
      </c>
      <c r="H2492" s="151">
        <v>0.2</v>
      </c>
      <c r="I2492" s="145">
        <v>2.98</v>
      </c>
      <c r="J2492" s="145">
        <v>0.59</v>
      </c>
    </row>
    <row r="2493" spans="1:10" ht="13.15" customHeight="1">
      <c r="D2493" s="114" t="s">
        <v>1305</v>
      </c>
      <c r="E2493" s="99" t="s">
        <v>1304</v>
      </c>
      <c r="F2493" s="98" t="s">
        <v>136</v>
      </c>
      <c r="G2493" s="98" t="s">
        <v>993</v>
      </c>
      <c r="H2493" s="151">
        <v>0.2</v>
      </c>
      <c r="I2493" s="145">
        <v>2.85</v>
      </c>
      <c r="J2493" s="145">
        <v>0.56999999999999995</v>
      </c>
    </row>
    <row r="2494" spans="1:10" ht="13.15" customHeight="1">
      <c r="A2494" s="93">
        <v>303</v>
      </c>
      <c r="B2494" s="93" t="s">
        <v>503</v>
      </c>
      <c r="C2494" s="1">
        <f>J2494</f>
        <v>12.76</v>
      </c>
      <c r="D2494" s="97"/>
      <c r="E2494" s="96"/>
      <c r="F2494" s="96"/>
      <c r="G2494" s="95"/>
      <c r="H2494" s="149" t="s">
        <v>951</v>
      </c>
      <c r="I2494" s="144"/>
      <c r="J2494" s="140">
        <v>12.76</v>
      </c>
    </row>
    <row r="2495" spans="1:10" ht="19.149999999999999" customHeight="1">
      <c r="D2495" s="109" t="s">
        <v>1491</v>
      </c>
      <c r="E2495" s="108"/>
      <c r="F2495" s="108"/>
      <c r="G2495" s="108"/>
      <c r="H2495" s="152"/>
      <c r="I2495" s="146"/>
      <c r="J2495" s="147"/>
    </row>
    <row r="2496" spans="1:10" ht="13.15" customHeight="1">
      <c r="D2496" s="105" t="s">
        <v>965</v>
      </c>
      <c r="E2496" s="104"/>
      <c r="F2496" s="103" t="s">
        <v>112</v>
      </c>
      <c r="G2496" s="103" t="s">
        <v>113</v>
      </c>
      <c r="H2496" s="150" t="s">
        <v>959</v>
      </c>
      <c r="I2496" s="142" t="s">
        <v>958</v>
      </c>
      <c r="J2496" s="141" t="s">
        <v>8</v>
      </c>
    </row>
    <row r="2497" spans="1:10" ht="19.149999999999999" customHeight="1">
      <c r="D2497" s="106">
        <v>1870</v>
      </c>
      <c r="E2497" s="107" t="s">
        <v>1490</v>
      </c>
      <c r="F2497" s="98" t="s">
        <v>121</v>
      </c>
      <c r="G2497" s="98" t="s">
        <v>118</v>
      </c>
      <c r="H2497" s="151">
        <v>1</v>
      </c>
      <c r="I2497" s="145">
        <v>2.68</v>
      </c>
      <c r="J2497" s="145">
        <v>2.68</v>
      </c>
    </row>
    <row r="2498" spans="1:10" ht="13.15" customHeight="1">
      <c r="D2498" s="105" t="s">
        <v>960</v>
      </c>
      <c r="E2498" s="104"/>
      <c r="F2498" s="103" t="s">
        <v>112</v>
      </c>
      <c r="G2498" s="103" t="s">
        <v>113</v>
      </c>
      <c r="H2498" s="150" t="s">
        <v>959</v>
      </c>
      <c r="I2498" s="142" t="s">
        <v>958</v>
      </c>
      <c r="J2498" s="141" t="s">
        <v>8</v>
      </c>
    </row>
    <row r="2499" spans="1:10" ht="13.15" customHeight="1">
      <c r="D2499" s="100">
        <v>88247</v>
      </c>
      <c r="E2499" s="99" t="s">
        <v>1300</v>
      </c>
      <c r="F2499" s="98" t="s">
        <v>121</v>
      </c>
      <c r="G2499" s="98" t="s">
        <v>147</v>
      </c>
      <c r="H2499" s="151">
        <v>0.125</v>
      </c>
      <c r="I2499" s="145">
        <v>14.01</v>
      </c>
      <c r="J2499" s="145">
        <v>1.75</v>
      </c>
    </row>
    <row r="2500" spans="1:10" ht="13.15" customHeight="1">
      <c r="D2500" s="100">
        <v>88264</v>
      </c>
      <c r="E2500" s="99" t="s">
        <v>1299</v>
      </c>
      <c r="F2500" s="98" t="s">
        <v>121</v>
      </c>
      <c r="G2500" s="98" t="s">
        <v>147</v>
      </c>
      <c r="H2500" s="151">
        <v>0.10690217391304349</v>
      </c>
      <c r="I2500" s="145">
        <v>17.940000000000001</v>
      </c>
      <c r="J2500" s="145">
        <v>1.91</v>
      </c>
    </row>
    <row r="2501" spans="1:10" ht="13.15" customHeight="1">
      <c r="A2501" s="93">
        <v>304</v>
      </c>
      <c r="B2501" s="93">
        <v>91887</v>
      </c>
      <c r="C2501" s="1">
        <f>J2501</f>
        <v>6.34</v>
      </c>
      <c r="D2501" s="97"/>
      <c r="E2501" s="96"/>
      <c r="F2501" s="96"/>
      <c r="G2501" s="95"/>
      <c r="H2501" s="149" t="s">
        <v>951</v>
      </c>
      <c r="I2501" s="144"/>
      <c r="J2501" s="140">
        <v>6.34</v>
      </c>
    </row>
    <row r="2502" spans="1:10" ht="19.149999999999999" customHeight="1">
      <c r="D2502" s="109" t="s">
        <v>1489</v>
      </c>
      <c r="E2502" s="108"/>
      <c r="F2502" s="108"/>
      <c r="G2502" s="108"/>
      <c r="H2502" s="152"/>
      <c r="I2502" s="146"/>
      <c r="J2502" s="147"/>
    </row>
    <row r="2503" spans="1:10" ht="13.15" customHeight="1">
      <c r="D2503" s="105" t="s">
        <v>965</v>
      </c>
      <c r="E2503" s="104"/>
      <c r="F2503" s="103" t="s">
        <v>112</v>
      </c>
      <c r="G2503" s="103" t="s">
        <v>113</v>
      </c>
      <c r="H2503" s="150" t="s">
        <v>959</v>
      </c>
      <c r="I2503" s="142" t="s">
        <v>958</v>
      </c>
      <c r="J2503" s="141" t="s">
        <v>8</v>
      </c>
    </row>
    <row r="2504" spans="1:10" ht="19.149999999999999" customHeight="1">
      <c r="D2504" s="106">
        <v>1879</v>
      </c>
      <c r="E2504" s="107" t="s">
        <v>1317</v>
      </c>
      <c r="F2504" s="98" t="s">
        <v>121</v>
      </c>
      <c r="G2504" s="98" t="s">
        <v>118</v>
      </c>
      <c r="H2504" s="151">
        <v>1</v>
      </c>
      <c r="I2504" s="145">
        <v>2.3215666666666661</v>
      </c>
      <c r="J2504" s="145">
        <v>2.3199999999999998</v>
      </c>
    </row>
    <row r="2505" spans="1:10" ht="13.15" customHeight="1">
      <c r="D2505" s="105" t="s">
        <v>960</v>
      </c>
      <c r="E2505" s="104"/>
      <c r="F2505" s="103" t="s">
        <v>112</v>
      </c>
      <c r="G2505" s="103" t="s">
        <v>113</v>
      </c>
      <c r="H2505" s="150" t="s">
        <v>959</v>
      </c>
      <c r="I2505" s="142" t="s">
        <v>958</v>
      </c>
      <c r="J2505" s="141" t="s">
        <v>8</v>
      </c>
    </row>
    <row r="2506" spans="1:10" ht="13.15" customHeight="1">
      <c r="D2506" s="100">
        <v>88247</v>
      </c>
      <c r="E2506" s="99" t="s">
        <v>1300</v>
      </c>
      <c r="F2506" s="98" t="s">
        <v>121</v>
      </c>
      <c r="G2506" s="98" t="s">
        <v>147</v>
      </c>
      <c r="H2506" s="151">
        <v>0.16</v>
      </c>
      <c r="I2506" s="145">
        <v>14.01</v>
      </c>
      <c r="J2506" s="145">
        <v>2.2400000000000002</v>
      </c>
    </row>
    <row r="2507" spans="1:10" ht="13.15" customHeight="1">
      <c r="D2507" s="100">
        <v>88264</v>
      </c>
      <c r="E2507" s="99" t="s">
        <v>1299</v>
      </c>
      <c r="F2507" s="98" t="s">
        <v>121</v>
      </c>
      <c r="G2507" s="98" t="s">
        <v>147</v>
      </c>
      <c r="H2507" s="151">
        <v>0.16</v>
      </c>
      <c r="I2507" s="145">
        <v>17.940000000000001</v>
      </c>
      <c r="J2507" s="145">
        <v>2.87</v>
      </c>
    </row>
    <row r="2508" spans="1:10" ht="13.15" customHeight="1">
      <c r="A2508" s="93">
        <v>305</v>
      </c>
      <c r="B2508" s="93">
        <v>91890</v>
      </c>
      <c r="C2508" s="1">
        <f>J2508</f>
        <v>7.4300000000000006</v>
      </c>
      <c r="D2508" s="97"/>
      <c r="E2508" s="96"/>
      <c r="F2508" s="96"/>
      <c r="G2508" s="95"/>
      <c r="H2508" s="149" t="s">
        <v>951</v>
      </c>
      <c r="I2508" s="144"/>
      <c r="J2508" s="140">
        <v>7.4300000000000006</v>
      </c>
    </row>
    <row r="2509" spans="1:10" ht="19.149999999999999" customHeight="1">
      <c r="D2509" s="109" t="s">
        <v>1488</v>
      </c>
      <c r="E2509" s="108"/>
      <c r="F2509" s="108"/>
      <c r="G2509" s="108"/>
      <c r="H2509" s="152"/>
      <c r="I2509" s="146"/>
      <c r="J2509" s="147"/>
    </row>
    <row r="2510" spans="1:10" ht="13.15" customHeight="1">
      <c r="D2510" s="105" t="s">
        <v>965</v>
      </c>
      <c r="E2510" s="104"/>
      <c r="F2510" s="103" t="s">
        <v>112</v>
      </c>
      <c r="G2510" s="103" t="s">
        <v>113</v>
      </c>
      <c r="H2510" s="150" t="s">
        <v>959</v>
      </c>
      <c r="I2510" s="142" t="s">
        <v>958</v>
      </c>
      <c r="J2510" s="141" t="s">
        <v>8</v>
      </c>
    </row>
    <row r="2511" spans="1:10" ht="19.149999999999999" customHeight="1">
      <c r="D2511" s="106">
        <v>1884</v>
      </c>
      <c r="E2511" s="107" t="s">
        <v>1487</v>
      </c>
      <c r="F2511" s="98" t="s">
        <v>121</v>
      </c>
      <c r="G2511" s="98" t="s">
        <v>118</v>
      </c>
      <c r="H2511" s="151">
        <v>1</v>
      </c>
      <c r="I2511" s="145">
        <v>4.1100000000000003</v>
      </c>
      <c r="J2511" s="145">
        <v>4.1100000000000003</v>
      </c>
    </row>
    <row r="2512" spans="1:10" ht="13.15" customHeight="1">
      <c r="D2512" s="105" t="s">
        <v>960</v>
      </c>
      <c r="E2512" s="104"/>
      <c r="F2512" s="103" t="s">
        <v>112</v>
      </c>
      <c r="G2512" s="103" t="s">
        <v>113</v>
      </c>
      <c r="H2512" s="150" t="s">
        <v>959</v>
      </c>
      <c r="I2512" s="142" t="s">
        <v>958</v>
      </c>
      <c r="J2512" s="141" t="s">
        <v>8</v>
      </c>
    </row>
    <row r="2513" spans="1:10" ht="13.15" customHeight="1">
      <c r="D2513" s="100">
        <v>88247</v>
      </c>
      <c r="E2513" s="99" t="s">
        <v>1300</v>
      </c>
      <c r="F2513" s="98" t="s">
        <v>121</v>
      </c>
      <c r="G2513" s="98" t="s">
        <v>147</v>
      </c>
      <c r="H2513" s="151">
        <v>0.20899999999999999</v>
      </c>
      <c r="I2513" s="145">
        <v>14.01</v>
      </c>
      <c r="J2513" s="145">
        <v>2.92</v>
      </c>
    </row>
    <row r="2514" spans="1:10" ht="13.15" customHeight="1">
      <c r="D2514" s="100">
        <v>88264</v>
      </c>
      <c r="E2514" s="99" t="s">
        <v>1299</v>
      </c>
      <c r="F2514" s="98" t="s">
        <v>121</v>
      </c>
      <c r="G2514" s="98" t="s">
        <v>147</v>
      </c>
      <c r="H2514" s="151">
        <v>0.17886000000000005</v>
      </c>
      <c r="I2514" s="145">
        <v>17.940000000000001</v>
      </c>
      <c r="J2514" s="145">
        <v>3.2</v>
      </c>
    </row>
    <row r="2515" spans="1:10" ht="13.15" customHeight="1">
      <c r="A2515" s="93">
        <v>306</v>
      </c>
      <c r="B2515" s="93">
        <v>91893</v>
      </c>
      <c r="C2515" s="1">
        <f>J2515</f>
        <v>10.23</v>
      </c>
      <c r="D2515" s="97"/>
      <c r="E2515" s="96"/>
      <c r="F2515" s="96"/>
      <c r="G2515" s="95"/>
      <c r="H2515" s="149" t="s">
        <v>951</v>
      </c>
      <c r="I2515" s="144"/>
      <c r="J2515" s="140">
        <v>10.23</v>
      </c>
    </row>
    <row r="2516" spans="1:10" ht="19.149999999999999" customHeight="1">
      <c r="D2516" s="109" t="s">
        <v>1486</v>
      </c>
      <c r="E2516" s="108"/>
      <c r="F2516" s="108"/>
      <c r="G2516" s="108"/>
      <c r="H2516" s="152"/>
      <c r="I2516" s="146"/>
      <c r="J2516" s="147"/>
    </row>
    <row r="2517" spans="1:10" ht="13.15" customHeight="1">
      <c r="D2517" s="105" t="s">
        <v>965</v>
      </c>
      <c r="E2517" s="104"/>
      <c r="F2517" s="103" t="s">
        <v>112</v>
      </c>
      <c r="G2517" s="103" t="s">
        <v>113</v>
      </c>
      <c r="H2517" s="150" t="s">
        <v>959</v>
      </c>
      <c r="I2517" s="142" t="s">
        <v>958</v>
      </c>
      <c r="J2517" s="141" t="s">
        <v>8</v>
      </c>
    </row>
    <row r="2518" spans="1:10" ht="13.15" customHeight="1">
      <c r="D2518" s="106">
        <v>1901</v>
      </c>
      <c r="E2518" s="99" t="s">
        <v>1485</v>
      </c>
      <c r="F2518" s="98" t="s">
        <v>121</v>
      </c>
      <c r="G2518" s="98" t="s">
        <v>118</v>
      </c>
      <c r="H2518" s="151">
        <v>1</v>
      </c>
      <c r="I2518" s="145">
        <v>0.8</v>
      </c>
      <c r="J2518" s="145">
        <v>0.8</v>
      </c>
    </row>
    <row r="2519" spans="1:10" ht="13.15" customHeight="1">
      <c r="D2519" s="105" t="s">
        <v>960</v>
      </c>
      <c r="E2519" s="104"/>
      <c r="F2519" s="103" t="s">
        <v>112</v>
      </c>
      <c r="G2519" s="103" t="s">
        <v>113</v>
      </c>
      <c r="H2519" s="150" t="s">
        <v>959</v>
      </c>
      <c r="I2519" s="142" t="s">
        <v>958</v>
      </c>
      <c r="J2519" s="141" t="s">
        <v>8</v>
      </c>
    </row>
    <row r="2520" spans="1:10" ht="13.15" customHeight="1">
      <c r="D2520" s="100">
        <v>88247</v>
      </c>
      <c r="E2520" s="99" t="s">
        <v>1300</v>
      </c>
      <c r="F2520" s="98" t="s">
        <v>121</v>
      </c>
      <c r="G2520" s="98" t="s">
        <v>147</v>
      </c>
      <c r="H2520" s="151">
        <v>0.112</v>
      </c>
      <c r="I2520" s="145">
        <v>14.01</v>
      </c>
      <c r="J2520" s="145">
        <v>1.56</v>
      </c>
    </row>
    <row r="2521" spans="1:10" ht="13.15" customHeight="1">
      <c r="D2521" s="100">
        <v>88264</v>
      </c>
      <c r="E2521" s="99" t="s">
        <v>1299</v>
      </c>
      <c r="F2521" s="98" t="s">
        <v>121</v>
      </c>
      <c r="G2521" s="98" t="s">
        <v>147</v>
      </c>
      <c r="H2521" s="151">
        <v>9.9680000000000296E-2</v>
      </c>
      <c r="I2521" s="145">
        <v>17.940000000000001</v>
      </c>
      <c r="J2521" s="145">
        <v>1.78</v>
      </c>
    </row>
    <row r="2522" spans="1:10" ht="13.15" customHeight="1">
      <c r="A2522" s="93">
        <v>307</v>
      </c>
      <c r="B2522" s="93">
        <v>91878</v>
      </c>
      <c r="C2522" s="1">
        <f>J2522</f>
        <v>4.1400000000000006</v>
      </c>
      <c r="D2522" s="97"/>
      <c r="E2522" s="96"/>
      <c r="F2522" s="96"/>
      <c r="G2522" s="95"/>
      <c r="H2522" s="149" t="s">
        <v>951</v>
      </c>
      <c r="I2522" s="144"/>
      <c r="J2522" s="140">
        <v>4.1400000000000006</v>
      </c>
    </row>
    <row r="2523" spans="1:10" ht="19.149999999999999" customHeight="1">
      <c r="D2523" s="109" t="s">
        <v>1484</v>
      </c>
      <c r="E2523" s="108"/>
      <c r="F2523" s="108"/>
      <c r="G2523" s="108"/>
      <c r="H2523" s="152"/>
      <c r="I2523" s="146"/>
      <c r="J2523" s="147"/>
    </row>
    <row r="2524" spans="1:10" ht="13.15" customHeight="1">
      <c r="D2524" s="105" t="s">
        <v>965</v>
      </c>
      <c r="E2524" s="104"/>
      <c r="F2524" s="103" t="s">
        <v>112</v>
      </c>
      <c r="G2524" s="103" t="s">
        <v>113</v>
      </c>
      <c r="H2524" s="150" t="s">
        <v>959</v>
      </c>
      <c r="I2524" s="142" t="s">
        <v>958</v>
      </c>
      <c r="J2524" s="141" t="s">
        <v>8</v>
      </c>
    </row>
    <row r="2525" spans="1:10" ht="13.15" customHeight="1">
      <c r="D2525" s="106">
        <v>1891</v>
      </c>
      <c r="E2525" s="99" t="s">
        <v>1483</v>
      </c>
      <c r="F2525" s="98" t="s">
        <v>121</v>
      </c>
      <c r="G2525" s="98" t="s">
        <v>118</v>
      </c>
      <c r="H2525" s="151">
        <v>1</v>
      </c>
      <c r="I2525" s="145">
        <v>1.18</v>
      </c>
      <c r="J2525" s="145">
        <v>1.18</v>
      </c>
    </row>
    <row r="2526" spans="1:10" ht="13.15" customHeight="1">
      <c r="D2526" s="105" t="s">
        <v>960</v>
      </c>
      <c r="E2526" s="104"/>
      <c r="F2526" s="103" t="s">
        <v>112</v>
      </c>
      <c r="G2526" s="103" t="s">
        <v>113</v>
      </c>
      <c r="H2526" s="150" t="s">
        <v>959</v>
      </c>
      <c r="I2526" s="142" t="s">
        <v>958</v>
      </c>
      <c r="J2526" s="141" t="s">
        <v>8</v>
      </c>
    </row>
    <row r="2527" spans="1:10" ht="13.15" customHeight="1">
      <c r="D2527" s="100">
        <v>88247</v>
      </c>
      <c r="E2527" s="99" t="s">
        <v>1300</v>
      </c>
      <c r="F2527" s="98" t="s">
        <v>121</v>
      </c>
      <c r="G2527" s="98" t="s">
        <v>147</v>
      </c>
      <c r="H2527" s="151">
        <v>0.13500000000000001</v>
      </c>
      <c r="I2527" s="145">
        <v>14.01</v>
      </c>
      <c r="J2527" s="145">
        <v>1.89</v>
      </c>
    </row>
    <row r="2528" spans="1:10" ht="13.15" customHeight="1">
      <c r="D2528" s="100">
        <v>88264</v>
      </c>
      <c r="E2528" s="99" t="s">
        <v>1299</v>
      </c>
      <c r="F2528" s="98" t="s">
        <v>121</v>
      </c>
      <c r="G2528" s="98" t="s">
        <v>147</v>
      </c>
      <c r="H2528" s="151">
        <v>0.12000789473684234</v>
      </c>
      <c r="I2528" s="145">
        <v>17.940000000000001</v>
      </c>
      <c r="J2528" s="145">
        <v>2.15</v>
      </c>
    </row>
    <row r="2529" spans="1:10" ht="13.15" customHeight="1">
      <c r="A2529" s="93">
        <v>308</v>
      </c>
      <c r="B2529" s="93">
        <v>91879</v>
      </c>
      <c r="C2529" s="1">
        <f>J2529</f>
        <v>5.22</v>
      </c>
      <c r="D2529" s="97"/>
      <c r="E2529" s="96"/>
      <c r="F2529" s="96"/>
      <c r="G2529" s="95"/>
      <c r="H2529" s="149" t="s">
        <v>951</v>
      </c>
      <c r="I2529" s="144"/>
      <c r="J2529" s="140">
        <v>5.22</v>
      </c>
    </row>
    <row r="2530" spans="1:10" ht="19.149999999999999" customHeight="1">
      <c r="D2530" s="109" t="s">
        <v>1482</v>
      </c>
      <c r="E2530" s="108"/>
      <c r="F2530" s="108"/>
      <c r="G2530" s="108"/>
      <c r="H2530" s="152"/>
      <c r="I2530" s="146"/>
      <c r="J2530" s="147"/>
    </row>
    <row r="2531" spans="1:10" ht="13.15" customHeight="1">
      <c r="D2531" s="105" t="s">
        <v>965</v>
      </c>
      <c r="E2531" s="104"/>
      <c r="F2531" s="103" t="s">
        <v>112</v>
      </c>
      <c r="G2531" s="103" t="s">
        <v>113</v>
      </c>
      <c r="H2531" s="150" t="s">
        <v>959</v>
      </c>
      <c r="I2531" s="142" t="s">
        <v>958</v>
      </c>
      <c r="J2531" s="141" t="s">
        <v>8</v>
      </c>
    </row>
    <row r="2532" spans="1:10" ht="13.15" customHeight="1">
      <c r="D2532" s="106">
        <v>1892</v>
      </c>
      <c r="E2532" s="99" t="s">
        <v>1481</v>
      </c>
      <c r="F2532" s="98" t="s">
        <v>121</v>
      </c>
      <c r="G2532" s="98" t="s">
        <v>118</v>
      </c>
      <c r="H2532" s="151">
        <v>1</v>
      </c>
      <c r="I2532" s="145">
        <v>1.64</v>
      </c>
      <c r="J2532" s="145">
        <v>1.64</v>
      </c>
    </row>
    <row r="2533" spans="1:10" ht="13.15" customHeight="1">
      <c r="D2533" s="105" t="s">
        <v>960</v>
      </c>
      <c r="E2533" s="104"/>
      <c r="F2533" s="103" t="s">
        <v>112</v>
      </c>
      <c r="G2533" s="103" t="s">
        <v>113</v>
      </c>
      <c r="H2533" s="150" t="s">
        <v>959</v>
      </c>
      <c r="I2533" s="142" t="s">
        <v>958</v>
      </c>
      <c r="J2533" s="141" t="s">
        <v>8</v>
      </c>
    </row>
    <row r="2534" spans="1:10" ht="13.15" customHeight="1">
      <c r="D2534" s="100">
        <v>88247</v>
      </c>
      <c r="E2534" s="99" t="s">
        <v>1300</v>
      </c>
      <c r="F2534" s="98" t="s">
        <v>121</v>
      </c>
      <c r="G2534" s="98" t="s">
        <v>147</v>
      </c>
      <c r="H2534" s="151">
        <v>0.16800000000000001</v>
      </c>
      <c r="I2534" s="145">
        <v>14.01</v>
      </c>
      <c r="J2534" s="145">
        <v>2.35</v>
      </c>
    </row>
    <row r="2535" spans="1:10" ht="13.15" customHeight="1">
      <c r="D2535" s="100">
        <v>88264</v>
      </c>
      <c r="E2535" s="99" t="s">
        <v>1299</v>
      </c>
      <c r="F2535" s="98" t="s">
        <v>121</v>
      </c>
      <c r="G2535" s="98" t="s">
        <v>147</v>
      </c>
      <c r="H2535" s="151">
        <v>0.14840000000000003</v>
      </c>
      <c r="I2535" s="145">
        <v>17.940000000000001</v>
      </c>
      <c r="J2535" s="145">
        <v>2.66</v>
      </c>
    </row>
    <row r="2536" spans="1:10" ht="13.15" customHeight="1">
      <c r="A2536" s="93">
        <v>309</v>
      </c>
      <c r="B2536" s="93">
        <v>91880</v>
      </c>
      <c r="C2536" s="1">
        <f>J2536</f>
        <v>6.65</v>
      </c>
      <c r="D2536" s="97"/>
      <c r="E2536" s="96"/>
      <c r="F2536" s="96"/>
      <c r="G2536" s="95"/>
      <c r="H2536" s="149" t="s">
        <v>951</v>
      </c>
      <c r="I2536" s="144"/>
      <c r="J2536" s="140">
        <v>6.65</v>
      </c>
    </row>
    <row r="2537" spans="1:10" ht="19.149999999999999" customHeight="1">
      <c r="D2537" s="109" t="s">
        <v>1480</v>
      </c>
      <c r="E2537" s="108"/>
      <c r="F2537" s="108"/>
      <c r="G2537" s="108"/>
      <c r="H2537" s="152"/>
      <c r="I2537" s="146"/>
      <c r="J2537" s="147"/>
    </row>
    <row r="2538" spans="1:10" ht="13.15" customHeight="1">
      <c r="D2538" s="105" t="s">
        <v>965</v>
      </c>
      <c r="E2538" s="104"/>
      <c r="F2538" s="103" t="s">
        <v>112</v>
      </c>
      <c r="G2538" s="103" t="s">
        <v>113</v>
      </c>
      <c r="H2538" s="150" t="s">
        <v>959</v>
      </c>
      <c r="I2538" s="142" t="s">
        <v>958</v>
      </c>
      <c r="J2538" s="141" t="s">
        <v>8</v>
      </c>
    </row>
    <row r="2539" spans="1:10" ht="13.15" customHeight="1">
      <c r="D2539" s="106">
        <v>1902</v>
      </c>
      <c r="E2539" s="99" t="s">
        <v>1479</v>
      </c>
      <c r="F2539" s="98" t="s">
        <v>121</v>
      </c>
      <c r="G2539" s="98" t="s">
        <v>118</v>
      </c>
      <c r="H2539" s="151">
        <v>1</v>
      </c>
      <c r="I2539" s="145">
        <v>2.5499999999999998</v>
      </c>
      <c r="J2539" s="145">
        <v>2.5499999999999998</v>
      </c>
    </row>
    <row r="2540" spans="1:10" ht="13.15" customHeight="1">
      <c r="D2540" s="105" t="s">
        <v>960</v>
      </c>
      <c r="E2540" s="104"/>
      <c r="F2540" s="103" t="s">
        <v>112</v>
      </c>
      <c r="G2540" s="103" t="s">
        <v>113</v>
      </c>
      <c r="H2540" s="150" t="s">
        <v>959</v>
      </c>
      <c r="I2540" s="142" t="s">
        <v>958</v>
      </c>
      <c r="J2540" s="141" t="s">
        <v>8</v>
      </c>
    </row>
    <row r="2541" spans="1:10" ht="13.15" customHeight="1">
      <c r="D2541" s="100">
        <v>88247</v>
      </c>
      <c r="E2541" s="99" t="s">
        <v>1300</v>
      </c>
      <c r="F2541" s="98" t="s">
        <v>121</v>
      </c>
      <c r="G2541" s="98" t="s">
        <v>147</v>
      </c>
      <c r="H2541" s="151">
        <v>0.20499999999999999</v>
      </c>
      <c r="I2541" s="145">
        <v>14.01</v>
      </c>
      <c r="J2541" s="145">
        <v>2.87</v>
      </c>
    </row>
    <row r="2542" spans="1:10" ht="13.15" customHeight="1">
      <c r="D2542" s="100">
        <v>88264</v>
      </c>
      <c r="E2542" s="99" t="s">
        <v>1299</v>
      </c>
      <c r="F2542" s="98" t="s">
        <v>121</v>
      </c>
      <c r="G2542" s="98" t="s">
        <v>147</v>
      </c>
      <c r="H2542" s="151">
        <v>0.17967972972972979</v>
      </c>
      <c r="I2542" s="145">
        <v>17.940000000000001</v>
      </c>
      <c r="J2542" s="145">
        <v>3.22</v>
      </c>
    </row>
    <row r="2543" spans="1:10" ht="13.15" customHeight="1">
      <c r="A2543" s="93">
        <v>310</v>
      </c>
      <c r="B2543" s="93">
        <v>91881</v>
      </c>
      <c r="C2543" s="1">
        <f>J2543</f>
        <v>8.64</v>
      </c>
      <c r="D2543" s="97"/>
      <c r="E2543" s="96"/>
      <c r="F2543" s="96"/>
      <c r="G2543" s="95"/>
      <c r="H2543" s="149" t="s">
        <v>951</v>
      </c>
      <c r="I2543" s="144"/>
      <c r="J2543" s="140">
        <v>8.64</v>
      </c>
    </row>
    <row r="2544" spans="1:10" ht="17.649999999999999" customHeight="1">
      <c r="D2544" s="113" t="s">
        <v>1478</v>
      </c>
      <c r="E2544" s="112"/>
      <c r="F2544" s="112"/>
      <c r="G2544" s="112"/>
      <c r="H2544" s="148"/>
      <c r="I2544" s="143"/>
      <c r="J2544" s="144"/>
    </row>
    <row r="2545" spans="1:10" ht="13.15" customHeight="1">
      <c r="D2545" s="105" t="s">
        <v>991</v>
      </c>
      <c r="E2545" s="104"/>
      <c r="F2545" s="103" t="s">
        <v>112</v>
      </c>
      <c r="G2545" s="103" t="s">
        <v>113</v>
      </c>
      <c r="H2545" s="150" t="s">
        <v>959</v>
      </c>
      <c r="I2545" s="142" t="s">
        <v>958</v>
      </c>
      <c r="J2545" s="141" t="s">
        <v>8</v>
      </c>
    </row>
    <row r="2546" spans="1:10" ht="13.15" customHeight="1">
      <c r="D2546" s="110" t="s">
        <v>1309</v>
      </c>
      <c r="E2546" s="99" t="s">
        <v>1308</v>
      </c>
      <c r="F2546" s="98" t="s">
        <v>136</v>
      </c>
      <c r="G2546" s="98" t="s">
        <v>993</v>
      </c>
      <c r="H2546" s="151">
        <v>2.6571428571428163E-2</v>
      </c>
      <c r="I2546" s="145">
        <v>13.99</v>
      </c>
      <c r="J2546" s="145">
        <v>0.37</v>
      </c>
    </row>
    <row r="2547" spans="1:10" ht="13.15" customHeight="1">
      <c r="D2547" s="110" t="s">
        <v>1003</v>
      </c>
      <c r="E2547" s="99" t="s">
        <v>1002</v>
      </c>
      <c r="F2547" s="98" t="s">
        <v>136</v>
      </c>
      <c r="G2547" s="98" t="s">
        <v>993</v>
      </c>
      <c r="H2547" s="151">
        <v>0.2</v>
      </c>
      <c r="I2547" s="145">
        <v>10.55</v>
      </c>
      <c r="J2547" s="145">
        <v>2.11</v>
      </c>
    </row>
    <row r="2548" spans="1:10" ht="13.15" customHeight="1">
      <c r="D2548" s="105" t="s">
        <v>965</v>
      </c>
      <c r="E2548" s="104"/>
      <c r="F2548" s="103" t="s">
        <v>112</v>
      </c>
      <c r="G2548" s="103" t="s">
        <v>113</v>
      </c>
      <c r="H2548" s="150" t="s">
        <v>959</v>
      </c>
      <c r="I2548" s="142" t="s">
        <v>958</v>
      </c>
      <c r="J2548" s="141" t="s">
        <v>8</v>
      </c>
    </row>
    <row r="2549" spans="1:10" ht="17.649999999999999" customHeight="1">
      <c r="D2549" s="110" t="s">
        <v>1477</v>
      </c>
      <c r="E2549" s="99" t="s">
        <v>1476</v>
      </c>
      <c r="F2549" s="98" t="s">
        <v>136</v>
      </c>
      <c r="G2549" s="98" t="s">
        <v>226</v>
      </c>
      <c r="H2549" s="151">
        <v>1</v>
      </c>
      <c r="I2549" s="145">
        <v>42.7</v>
      </c>
      <c r="J2549" s="145">
        <v>42.7</v>
      </c>
    </row>
    <row r="2550" spans="1:10" ht="13.15" customHeight="1">
      <c r="D2550" s="105" t="s">
        <v>960</v>
      </c>
      <c r="E2550" s="104"/>
      <c r="F2550" s="103" t="s">
        <v>112</v>
      </c>
      <c r="G2550" s="103" t="s">
        <v>113</v>
      </c>
      <c r="H2550" s="150" t="s">
        <v>959</v>
      </c>
      <c r="I2550" s="142" t="s">
        <v>958</v>
      </c>
      <c r="J2550" s="141" t="s">
        <v>8</v>
      </c>
    </row>
    <row r="2551" spans="1:10" ht="13.15" customHeight="1">
      <c r="D2551" s="110" t="s">
        <v>995</v>
      </c>
      <c r="E2551" s="99" t="s">
        <v>994</v>
      </c>
      <c r="F2551" s="98" t="s">
        <v>136</v>
      </c>
      <c r="G2551" s="98" t="s">
        <v>993</v>
      </c>
      <c r="H2551" s="151">
        <v>0.2</v>
      </c>
      <c r="I2551" s="145">
        <v>2.98</v>
      </c>
      <c r="J2551" s="145">
        <v>0.59</v>
      </c>
    </row>
    <row r="2552" spans="1:10" ht="13.15" customHeight="1">
      <c r="D2552" s="110" t="s">
        <v>1305</v>
      </c>
      <c r="E2552" s="99" t="s">
        <v>1304</v>
      </c>
      <c r="F2552" s="98" t="s">
        <v>136</v>
      </c>
      <c r="G2552" s="98" t="s">
        <v>993</v>
      </c>
      <c r="H2552" s="151">
        <v>0.2</v>
      </c>
      <c r="I2552" s="145">
        <v>2.85</v>
      </c>
      <c r="J2552" s="145">
        <v>0.56999999999999995</v>
      </c>
    </row>
    <row r="2553" spans="1:10" ht="13.15" customHeight="1">
      <c r="A2553" s="93">
        <v>311</v>
      </c>
      <c r="B2553" s="93" t="s">
        <v>505</v>
      </c>
      <c r="C2553" s="1">
        <f>J2553</f>
        <v>46.34</v>
      </c>
      <c r="D2553" s="97"/>
      <c r="E2553" s="96"/>
      <c r="F2553" s="96"/>
      <c r="G2553" s="95"/>
      <c r="H2553" s="149" t="s">
        <v>951</v>
      </c>
      <c r="I2553" s="144"/>
      <c r="J2553" s="140">
        <v>46.34</v>
      </c>
    </row>
    <row r="2554" spans="1:10" ht="17.649999999999999" customHeight="1">
      <c r="D2554" s="113" t="s">
        <v>1475</v>
      </c>
      <c r="E2554" s="112"/>
      <c r="F2554" s="112"/>
      <c r="G2554" s="112"/>
      <c r="H2554" s="148"/>
      <c r="I2554" s="143"/>
      <c r="J2554" s="144"/>
    </row>
    <row r="2555" spans="1:10" ht="13.15" customHeight="1">
      <c r="D2555" s="105" t="s">
        <v>991</v>
      </c>
      <c r="E2555" s="104"/>
      <c r="F2555" s="103" t="s">
        <v>112</v>
      </c>
      <c r="G2555" s="103" t="s">
        <v>113</v>
      </c>
      <c r="H2555" s="150" t="s">
        <v>959</v>
      </c>
      <c r="I2555" s="142" t="s">
        <v>958</v>
      </c>
      <c r="J2555" s="141" t="s">
        <v>8</v>
      </c>
    </row>
    <row r="2556" spans="1:10" ht="13.15" customHeight="1">
      <c r="D2556" s="114" t="s">
        <v>1309</v>
      </c>
      <c r="E2556" s="99" t="s">
        <v>1308</v>
      </c>
      <c r="F2556" s="98" t="s">
        <v>136</v>
      </c>
      <c r="G2556" s="98" t="s">
        <v>993</v>
      </c>
      <c r="H2556" s="151">
        <v>0.16799999999999995</v>
      </c>
      <c r="I2556" s="145">
        <v>13.99</v>
      </c>
      <c r="J2556" s="145">
        <v>2.35</v>
      </c>
    </row>
    <row r="2557" spans="1:10" ht="13.15" customHeight="1">
      <c r="D2557" s="114" t="s">
        <v>1003</v>
      </c>
      <c r="E2557" s="99" t="s">
        <v>1002</v>
      </c>
      <c r="F2557" s="98" t="s">
        <v>136</v>
      </c>
      <c r="G2557" s="98" t="s">
        <v>993</v>
      </c>
      <c r="H2557" s="151">
        <v>0.2</v>
      </c>
      <c r="I2557" s="145">
        <v>10.55</v>
      </c>
      <c r="J2557" s="145">
        <v>2.11</v>
      </c>
    </row>
    <row r="2558" spans="1:10" ht="13.15" customHeight="1">
      <c r="D2558" s="105" t="s">
        <v>965</v>
      </c>
      <c r="E2558" s="104"/>
      <c r="F2558" s="103" t="s">
        <v>112</v>
      </c>
      <c r="G2558" s="103" t="s">
        <v>113</v>
      </c>
      <c r="H2558" s="150" t="s">
        <v>959</v>
      </c>
      <c r="I2558" s="142" t="s">
        <v>958</v>
      </c>
      <c r="J2558" s="141" t="s">
        <v>8</v>
      </c>
    </row>
    <row r="2559" spans="1:10" ht="13.15" customHeight="1">
      <c r="D2559" s="114" t="s">
        <v>1474</v>
      </c>
      <c r="E2559" s="99" t="s">
        <v>1473</v>
      </c>
      <c r="F2559" s="98" t="s">
        <v>136</v>
      </c>
      <c r="G2559" s="98" t="s">
        <v>226</v>
      </c>
      <c r="H2559" s="151">
        <v>1</v>
      </c>
      <c r="I2559" s="145">
        <v>3.2</v>
      </c>
      <c r="J2559" s="145">
        <v>3.2</v>
      </c>
    </row>
    <row r="2560" spans="1:10" ht="13.15" customHeight="1">
      <c r="D2560" s="105" t="s">
        <v>960</v>
      </c>
      <c r="E2560" s="104"/>
      <c r="F2560" s="103" t="s">
        <v>112</v>
      </c>
      <c r="G2560" s="103" t="s">
        <v>113</v>
      </c>
      <c r="H2560" s="150" t="s">
        <v>959</v>
      </c>
      <c r="I2560" s="142" t="s">
        <v>958</v>
      </c>
      <c r="J2560" s="141" t="s">
        <v>8</v>
      </c>
    </row>
    <row r="2561" spans="1:10" ht="13.15" customHeight="1">
      <c r="D2561" s="114" t="s">
        <v>995</v>
      </c>
      <c r="E2561" s="99" t="s">
        <v>994</v>
      </c>
      <c r="F2561" s="98" t="s">
        <v>136</v>
      </c>
      <c r="G2561" s="98" t="s">
        <v>993</v>
      </c>
      <c r="H2561" s="151">
        <v>0.2</v>
      </c>
      <c r="I2561" s="145">
        <v>2.98</v>
      </c>
      <c r="J2561" s="145">
        <v>0.59</v>
      </c>
    </row>
    <row r="2562" spans="1:10" ht="13.15" customHeight="1">
      <c r="D2562" s="114" t="s">
        <v>1305</v>
      </c>
      <c r="E2562" s="99" t="s">
        <v>1304</v>
      </c>
      <c r="F2562" s="98" t="s">
        <v>136</v>
      </c>
      <c r="G2562" s="98" t="s">
        <v>993</v>
      </c>
      <c r="H2562" s="151">
        <v>0.2</v>
      </c>
      <c r="I2562" s="145">
        <v>2.85</v>
      </c>
      <c r="J2562" s="145">
        <v>0.56999999999999995</v>
      </c>
    </row>
    <row r="2563" spans="1:10" ht="13.15" customHeight="1">
      <c r="A2563" s="93">
        <v>312</v>
      </c>
      <c r="B2563" s="93" t="s">
        <v>507</v>
      </c>
      <c r="C2563" s="1">
        <f>J2563</f>
        <v>8.82</v>
      </c>
      <c r="D2563" s="97"/>
      <c r="E2563" s="96"/>
      <c r="F2563" s="96"/>
      <c r="G2563" s="95"/>
      <c r="H2563" s="149" t="s">
        <v>951</v>
      </c>
      <c r="I2563" s="144"/>
      <c r="J2563" s="140">
        <v>8.82</v>
      </c>
    </row>
    <row r="2564" spans="1:10" ht="17.649999999999999" customHeight="1">
      <c r="D2564" s="113" t="s">
        <v>1472</v>
      </c>
      <c r="E2564" s="112"/>
      <c r="F2564" s="112"/>
      <c r="G2564" s="112"/>
      <c r="H2564" s="148"/>
      <c r="I2564" s="143"/>
      <c r="J2564" s="144"/>
    </row>
    <row r="2565" spans="1:10" ht="13.15" customHeight="1">
      <c r="D2565" s="105" t="s">
        <v>991</v>
      </c>
      <c r="E2565" s="104"/>
      <c r="F2565" s="103" t="s">
        <v>112</v>
      </c>
      <c r="G2565" s="103" t="s">
        <v>113</v>
      </c>
      <c r="H2565" s="150" t="s">
        <v>959</v>
      </c>
      <c r="I2565" s="142" t="s">
        <v>958</v>
      </c>
      <c r="J2565" s="141" t="s">
        <v>8</v>
      </c>
    </row>
    <row r="2566" spans="1:10" ht="13.15" customHeight="1">
      <c r="D2566" s="114" t="s">
        <v>1309</v>
      </c>
      <c r="E2566" s="99" t="s">
        <v>1308</v>
      </c>
      <c r="F2566" s="98" t="s">
        <v>136</v>
      </c>
      <c r="G2566" s="98" t="s">
        <v>993</v>
      </c>
      <c r="H2566" s="151">
        <v>2.25</v>
      </c>
      <c r="I2566" s="145">
        <v>13.99</v>
      </c>
      <c r="J2566" s="145">
        <v>31.47</v>
      </c>
    </row>
    <row r="2567" spans="1:10" ht="13.15" customHeight="1">
      <c r="D2567" s="114" t="s">
        <v>1003</v>
      </c>
      <c r="E2567" s="99" t="s">
        <v>1002</v>
      </c>
      <c r="F2567" s="98" t="s">
        <v>136</v>
      </c>
      <c r="G2567" s="98" t="s">
        <v>993</v>
      </c>
      <c r="H2567" s="151">
        <v>0.36798998946258532</v>
      </c>
      <c r="I2567" s="145">
        <v>10.55</v>
      </c>
      <c r="J2567" s="145">
        <v>3.88</v>
      </c>
    </row>
    <row r="2568" spans="1:10" ht="13.15" customHeight="1">
      <c r="D2568" s="105" t="s">
        <v>965</v>
      </c>
      <c r="E2568" s="104"/>
      <c r="F2568" s="103" t="s">
        <v>112</v>
      </c>
      <c r="G2568" s="103" t="s">
        <v>113</v>
      </c>
      <c r="H2568" s="150" t="s">
        <v>959</v>
      </c>
      <c r="I2568" s="142" t="s">
        <v>958</v>
      </c>
      <c r="J2568" s="141" t="s">
        <v>8</v>
      </c>
    </row>
    <row r="2569" spans="1:10" ht="24.75" customHeight="1">
      <c r="D2569" s="114" t="s">
        <v>1471</v>
      </c>
      <c r="E2569" s="99" t="s">
        <v>1470</v>
      </c>
      <c r="F2569" s="98" t="s">
        <v>136</v>
      </c>
      <c r="G2569" s="98" t="s">
        <v>226</v>
      </c>
      <c r="H2569" s="151">
        <v>1</v>
      </c>
      <c r="I2569" s="145">
        <v>329.93</v>
      </c>
      <c r="J2569" s="145">
        <v>329.93</v>
      </c>
    </row>
    <row r="2570" spans="1:10" ht="13.15" customHeight="1">
      <c r="D2570" s="105" t="s">
        <v>960</v>
      </c>
      <c r="E2570" s="104"/>
      <c r="F2570" s="103" t="s">
        <v>112</v>
      </c>
      <c r="G2570" s="103" t="s">
        <v>113</v>
      </c>
      <c r="H2570" s="150" t="s">
        <v>959</v>
      </c>
      <c r="I2570" s="142" t="s">
        <v>958</v>
      </c>
      <c r="J2570" s="141" t="s">
        <v>8</v>
      </c>
    </row>
    <row r="2571" spans="1:10" ht="13.15" customHeight="1">
      <c r="D2571" s="114" t="s">
        <v>995</v>
      </c>
      <c r="E2571" s="99" t="s">
        <v>994</v>
      </c>
      <c r="F2571" s="98" t="s">
        <v>136</v>
      </c>
      <c r="G2571" s="98" t="s">
        <v>993</v>
      </c>
      <c r="H2571" s="151">
        <v>2.25</v>
      </c>
      <c r="I2571" s="145">
        <v>2.98</v>
      </c>
      <c r="J2571" s="145">
        <v>6.7</v>
      </c>
    </row>
    <row r="2572" spans="1:10" ht="13.15" customHeight="1">
      <c r="D2572" s="114" t="s">
        <v>1305</v>
      </c>
      <c r="E2572" s="99" t="s">
        <v>1304</v>
      </c>
      <c r="F2572" s="98" t="s">
        <v>136</v>
      </c>
      <c r="G2572" s="98" t="s">
        <v>993</v>
      </c>
      <c r="H2572" s="151">
        <v>2.25</v>
      </c>
      <c r="I2572" s="145">
        <v>2.85</v>
      </c>
      <c r="J2572" s="145">
        <v>6.41</v>
      </c>
    </row>
    <row r="2573" spans="1:10" ht="13.15" customHeight="1">
      <c r="A2573" s="93">
        <v>313</v>
      </c>
      <c r="B2573" s="93" t="s">
        <v>509</v>
      </c>
      <c r="C2573" s="1">
        <f>J2573</f>
        <v>378.39000000000004</v>
      </c>
      <c r="D2573" s="97"/>
      <c r="E2573" s="96"/>
      <c r="F2573" s="96"/>
      <c r="G2573" s="95"/>
      <c r="H2573" s="149" t="s">
        <v>951</v>
      </c>
      <c r="I2573" s="144"/>
      <c r="J2573" s="140">
        <v>378.39000000000004</v>
      </c>
    </row>
    <row r="2574" spans="1:10" ht="19.149999999999999" customHeight="1">
      <c r="D2574" s="109" t="s">
        <v>1469</v>
      </c>
      <c r="E2574" s="108"/>
      <c r="F2574" s="108"/>
      <c r="G2574" s="108"/>
      <c r="H2574" s="152"/>
      <c r="I2574" s="146"/>
      <c r="J2574" s="147"/>
    </row>
    <row r="2575" spans="1:10" ht="13.15" customHeight="1">
      <c r="D2575" s="105" t="s">
        <v>965</v>
      </c>
      <c r="E2575" s="104"/>
      <c r="F2575" s="103" t="s">
        <v>112</v>
      </c>
      <c r="G2575" s="103" t="s">
        <v>113</v>
      </c>
      <c r="H2575" s="150" t="s">
        <v>959</v>
      </c>
      <c r="I2575" s="142" t="s">
        <v>958</v>
      </c>
      <c r="J2575" s="141" t="s">
        <v>8</v>
      </c>
    </row>
    <row r="2576" spans="1:10" ht="24.75" customHeight="1">
      <c r="D2576" s="106">
        <v>11950</v>
      </c>
      <c r="E2576" s="99" t="s">
        <v>1302</v>
      </c>
      <c r="F2576" s="98" t="s">
        <v>121</v>
      </c>
      <c r="G2576" s="98" t="s">
        <v>118</v>
      </c>
      <c r="H2576" s="151">
        <v>2</v>
      </c>
      <c r="I2576" s="145">
        <v>0.14000000000000001</v>
      </c>
      <c r="J2576" s="145">
        <v>0.28000000000000003</v>
      </c>
    </row>
    <row r="2577" spans="1:10" ht="13.15" customHeight="1">
      <c r="D2577" s="106">
        <v>39344</v>
      </c>
      <c r="E2577" s="99" t="s">
        <v>1320</v>
      </c>
      <c r="F2577" s="98" t="s">
        <v>121</v>
      </c>
      <c r="G2577" s="98" t="s">
        <v>118</v>
      </c>
      <c r="H2577" s="151">
        <v>1</v>
      </c>
      <c r="I2577" s="145">
        <v>11.512657911194522</v>
      </c>
      <c r="J2577" s="145">
        <v>11.51</v>
      </c>
    </row>
    <row r="2578" spans="1:10" ht="13.15" customHeight="1">
      <c r="D2578" s="105" t="s">
        <v>960</v>
      </c>
      <c r="E2578" s="104"/>
      <c r="F2578" s="103" t="s">
        <v>112</v>
      </c>
      <c r="G2578" s="103" t="s">
        <v>113</v>
      </c>
      <c r="H2578" s="150" t="s">
        <v>959</v>
      </c>
      <c r="I2578" s="142" t="s">
        <v>958</v>
      </c>
      <c r="J2578" s="141" t="s">
        <v>8</v>
      </c>
    </row>
    <row r="2579" spans="1:10" ht="13.15" customHeight="1">
      <c r="D2579" s="100">
        <v>88247</v>
      </c>
      <c r="E2579" s="99" t="s">
        <v>1300</v>
      </c>
      <c r="F2579" s="98" t="s">
        <v>121</v>
      </c>
      <c r="G2579" s="98" t="s">
        <v>147</v>
      </c>
      <c r="H2579" s="151">
        <v>0.4476</v>
      </c>
      <c r="I2579" s="145">
        <v>14.01</v>
      </c>
      <c r="J2579" s="145">
        <v>6.27</v>
      </c>
    </row>
    <row r="2580" spans="1:10" ht="13.15" customHeight="1">
      <c r="D2580" s="100">
        <v>88264</v>
      </c>
      <c r="E2580" s="99" t="s">
        <v>1299</v>
      </c>
      <c r="F2580" s="98" t="s">
        <v>121</v>
      </c>
      <c r="G2580" s="98" t="s">
        <v>147</v>
      </c>
      <c r="H2580" s="151">
        <v>0.4476</v>
      </c>
      <c r="I2580" s="145">
        <v>17.940000000000001</v>
      </c>
      <c r="J2580" s="145">
        <v>8.02</v>
      </c>
    </row>
    <row r="2581" spans="1:10" ht="13.15" customHeight="1">
      <c r="A2581" s="93">
        <v>314</v>
      </c>
      <c r="B2581" s="93">
        <v>95817</v>
      </c>
      <c r="C2581" s="1">
        <f>J2581</f>
        <v>26.08</v>
      </c>
      <c r="D2581" s="97"/>
      <c r="E2581" s="96"/>
      <c r="F2581" s="96"/>
      <c r="G2581" s="95"/>
      <c r="H2581" s="149" t="s">
        <v>951</v>
      </c>
      <c r="I2581" s="144"/>
      <c r="J2581" s="140">
        <v>26.08</v>
      </c>
    </row>
    <row r="2582" spans="1:10" ht="17.649999999999999" customHeight="1">
      <c r="D2582" s="113" t="s">
        <v>1468</v>
      </c>
      <c r="E2582" s="112"/>
      <c r="F2582" s="112"/>
      <c r="G2582" s="112"/>
      <c r="H2582" s="148"/>
      <c r="I2582" s="143"/>
      <c r="J2582" s="144"/>
    </row>
    <row r="2583" spans="1:10" ht="13.15" customHeight="1">
      <c r="D2583" s="105" t="s">
        <v>1350</v>
      </c>
      <c r="E2583" s="104"/>
      <c r="F2583" s="103" t="s">
        <v>112</v>
      </c>
      <c r="G2583" s="103" t="s">
        <v>113</v>
      </c>
      <c r="H2583" s="150" t="s">
        <v>959</v>
      </c>
      <c r="I2583" s="142" t="s">
        <v>958</v>
      </c>
      <c r="J2583" s="141" t="s">
        <v>8</v>
      </c>
    </row>
    <row r="2584" spans="1:10" ht="13.15" customHeight="1">
      <c r="D2584" s="114" t="s">
        <v>1467</v>
      </c>
      <c r="E2584" s="99" t="s">
        <v>1466</v>
      </c>
      <c r="F2584" s="98" t="s">
        <v>513</v>
      </c>
      <c r="G2584" s="98" t="s">
        <v>118</v>
      </c>
      <c r="H2584" s="151">
        <v>1</v>
      </c>
      <c r="I2584" s="145">
        <v>3598.2755065904712</v>
      </c>
      <c r="J2584" s="145">
        <v>3598.27</v>
      </c>
    </row>
    <row r="2585" spans="1:10" ht="13.15" customHeight="1">
      <c r="D2585" s="105" t="s">
        <v>991</v>
      </c>
      <c r="E2585" s="104"/>
      <c r="F2585" s="103" t="s">
        <v>112</v>
      </c>
      <c r="G2585" s="103" t="s">
        <v>113</v>
      </c>
      <c r="H2585" s="150" t="s">
        <v>959</v>
      </c>
      <c r="I2585" s="142" t="s">
        <v>958</v>
      </c>
      <c r="J2585" s="141" t="s">
        <v>8</v>
      </c>
    </row>
    <row r="2586" spans="1:10" ht="19.899999999999999" customHeight="1">
      <c r="D2586" s="111">
        <v>88247</v>
      </c>
      <c r="E2586" s="99" t="s">
        <v>1300</v>
      </c>
      <c r="F2586" s="98" t="s">
        <v>121</v>
      </c>
      <c r="G2586" s="98" t="s">
        <v>147</v>
      </c>
      <c r="H2586" s="151">
        <v>1</v>
      </c>
      <c r="I2586" s="145">
        <v>14.01</v>
      </c>
      <c r="J2586" s="145">
        <v>14.01</v>
      </c>
    </row>
    <row r="2587" spans="1:10" ht="13.15" customHeight="1">
      <c r="D2587" s="111">
        <v>88264</v>
      </c>
      <c r="E2587" s="99" t="s">
        <v>1299</v>
      </c>
      <c r="F2587" s="98" t="s">
        <v>121</v>
      </c>
      <c r="G2587" s="98" t="s">
        <v>147</v>
      </c>
      <c r="H2587" s="151">
        <v>1</v>
      </c>
      <c r="I2587" s="145">
        <v>17.940000000000001</v>
      </c>
      <c r="J2587" s="145">
        <v>17.940000000000001</v>
      </c>
    </row>
    <row r="2588" spans="1:10" ht="13.15" customHeight="1">
      <c r="A2588" s="93">
        <v>315</v>
      </c>
      <c r="B2588" s="93" t="s">
        <v>511</v>
      </c>
      <c r="C2588" s="1">
        <f>J2588</f>
        <v>3630.2200000000003</v>
      </c>
      <c r="D2588" s="97"/>
      <c r="E2588" s="96"/>
      <c r="F2588" s="96"/>
      <c r="G2588" s="95"/>
      <c r="H2588" s="149" t="s">
        <v>951</v>
      </c>
      <c r="I2588" s="144"/>
      <c r="J2588" s="140">
        <v>3630.2200000000003</v>
      </c>
    </row>
    <row r="2589" spans="1:10" ht="17.649999999999999" customHeight="1">
      <c r="D2589" s="113" t="s">
        <v>1465</v>
      </c>
      <c r="E2589" s="112"/>
      <c r="F2589" s="112"/>
      <c r="G2589" s="112"/>
      <c r="H2589" s="148"/>
      <c r="I2589" s="143"/>
      <c r="J2589" s="144"/>
    </row>
    <row r="2590" spans="1:10" ht="13.15" customHeight="1">
      <c r="D2590" s="105" t="s">
        <v>1350</v>
      </c>
      <c r="E2590" s="104"/>
      <c r="F2590" s="103" t="s">
        <v>112</v>
      </c>
      <c r="G2590" s="103" t="s">
        <v>113</v>
      </c>
      <c r="H2590" s="150" t="s">
        <v>959</v>
      </c>
      <c r="I2590" s="142" t="s">
        <v>958</v>
      </c>
      <c r="J2590" s="141" t="s">
        <v>8</v>
      </c>
    </row>
    <row r="2591" spans="1:10" ht="13.15" customHeight="1">
      <c r="D2591" s="110" t="s">
        <v>1464</v>
      </c>
      <c r="E2591" s="99" t="s">
        <v>1463</v>
      </c>
      <c r="F2591" s="98" t="s">
        <v>513</v>
      </c>
      <c r="G2591" s="98" t="s">
        <v>118</v>
      </c>
      <c r="H2591" s="151">
        <v>1</v>
      </c>
      <c r="I2591" s="145">
        <v>512.29503736665913</v>
      </c>
      <c r="J2591" s="145">
        <v>512.29</v>
      </c>
    </row>
    <row r="2592" spans="1:10" ht="13.15" customHeight="1">
      <c r="D2592" s="105" t="s">
        <v>991</v>
      </c>
      <c r="E2592" s="104"/>
      <c r="F2592" s="103" t="s">
        <v>112</v>
      </c>
      <c r="G2592" s="103" t="s">
        <v>113</v>
      </c>
      <c r="H2592" s="150" t="s">
        <v>959</v>
      </c>
      <c r="I2592" s="142" t="s">
        <v>958</v>
      </c>
      <c r="J2592" s="141" t="s">
        <v>8</v>
      </c>
    </row>
    <row r="2593" spans="1:10" ht="13.15" customHeight="1">
      <c r="D2593" s="111">
        <v>88247</v>
      </c>
      <c r="E2593" s="99" t="s">
        <v>1300</v>
      </c>
      <c r="F2593" s="98" t="s">
        <v>121</v>
      </c>
      <c r="G2593" s="98" t="s">
        <v>147</v>
      </c>
      <c r="H2593" s="151">
        <v>0.3</v>
      </c>
      <c r="I2593" s="145">
        <v>14.01</v>
      </c>
      <c r="J2593" s="145">
        <v>4.2</v>
      </c>
    </row>
    <row r="2594" spans="1:10" ht="13.15" customHeight="1">
      <c r="D2594" s="111">
        <v>88264</v>
      </c>
      <c r="E2594" s="99" t="s">
        <v>1299</v>
      </c>
      <c r="F2594" s="98" t="s">
        <v>121</v>
      </c>
      <c r="G2594" s="98" t="s">
        <v>147</v>
      </c>
      <c r="H2594" s="151">
        <v>0.3</v>
      </c>
      <c r="I2594" s="145">
        <v>17.940000000000001</v>
      </c>
      <c r="J2594" s="145">
        <v>5.38</v>
      </c>
    </row>
    <row r="2595" spans="1:10" ht="13.15" customHeight="1">
      <c r="A2595" s="93">
        <v>316</v>
      </c>
      <c r="B2595" s="93" t="s">
        <v>514</v>
      </c>
      <c r="C2595" s="1">
        <f>J2595</f>
        <v>521.87</v>
      </c>
      <c r="D2595" s="97"/>
      <c r="E2595" s="96"/>
      <c r="F2595" s="96"/>
      <c r="G2595" s="95"/>
      <c r="H2595" s="149" t="s">
        <v>951</v>
      </c>
      <c r="I2595" s="144"/>
      <c r="J2595" s="140">
        <v>521.87</v>
      </c>
    </row>
    <row r="2596" spans="1:10" ht="17.649999999999999" customHeight="1">
      <c r="D2596" s="113" t="s">
        <v>1462</v>
      </c>
      <c r="E2596" s="112"/>
      <c r="F2596" s="112"/>
      <c r="G2596" s="112"/>
      <c r="H2596" s="148"/>
      <c r="I2596" s="143"/>
      <c r="J2596" s="144"/>
    </row>
    <row r="2597" spans="1:10" ht="13.15" customHeight="1">
      <c r="D2597" s="105" t="s">
        <v>991</v>
      </c>
      <c r="E2597" s="104"/>
      <c r="F2597" s="103" t="s">
        <v>112</v>
      </c>
      <c r="G2597" s="103" t="s">
        <v>113</v>
      </c>
      <c r="H2597" s="150" t="s">
        <v>959</v>
      </c>
      <c r="I2597" s="142" t="s">
        <v>958</v>
      </c>
      <c r="J2597" s="141" t="s">
        <v>8</v>
      </c>
    </row>
    <row r="2598" spans="1:10" ht="13.15" customHeight="1">
      <c r="D2598" s="114" t="s">
        <v>1458</v>
      </c>
      <c r="E2598" s="99" t="s">
        <v>1457</v>
      </c>
      <c r="F2598" s="98" t="s">
        <v>136</v>
      </c>
      <c r="G2598" s="98" t="s">
        <v>993</v>
      </c>
      <c r="H2598" s="151">
        <v>2</v>
      </c>
      <c r="I2598" s="145">
        <v>13.99</v>
      </c>
      <c r="J2598" s="145">
        <v>27.98</v>
      </c>
    </row>
    <row r="2599" spans="1:10" ht="13.15" customHeight="1">
      <c r="D2599" s="114" t="s">
        <v>1003</v>
      </c>
      <c r="E2599" s="99" t="s">
        <v>1002</v>
      </c>
      <c r="F2599" s="98" t="s">
        <v>136</v>
      </c>
      <c r="G2599" s="98" t="s">
        <v>993</v>
      </c>
      <c r="H2599" s="151">
        <v>2</v>
      </c>
      <c r="I2599" s="145">
        <v>10.55</v>
      </c>
      <c r="J2599" s="145">
        <v>21.1</v>
      </c>
    </row>
    <row r="2600" spans="1:10" ht="13.15" customHeight="1">
      <c r="D2600" s="105" t="s">
        <v>965</v>
      </c>
      <c r="E2600" s="104"/>
      <c r="F2600" s="103" t="s">
        <v>112</v>
      </c>
      <c r="G2600" s="103" t="s">
        <v>113</v>
      </c>
      <c r="H2600" s="150" t="s">
        <v>959</v>
      </c>
      <c r="I2600" s="142" t="s">
        <v>958</v>
      </c>
      <c r="J2600" s="141" t="s">
        <v>8</v>
      </c>
    </row>
    <row r="2601" spans="1:10" ht="13.15" customHeight="1">
      <c r="D2601" s="114" t="s">
        <v>1461</v>
      </c>
      <c r="E2601" s="99" t="s">
        <v>1460</v>
      </c>
      <c r="F2601" s="98" t="s">
        <v>136</v>
      </c>
      <c r="G2601" s="98" t="s">
        <v>226</v>
      </c>
      <c r="H2601" s="151">
        <v>1</v>
      </c>
      <c r="I2601" s="145">
        <v>508.02555390334544</v>
      </c>
      <c r="J2601" s="145">
        <v>508.02</v>
      </c>
    </row>
    <row r="2602" spans="1:10" ht="13.15" customHeight="1">
      <c r="D2602" s="105" t="s">
        <v>960</v>
      </c>
      <c r="E2602" s="104"/>
      <c r="F2602" s="103" t="s">
        <v>112</v>
      </c>
      <c r="G2602" s="103" t="s">
        <v>113</v>
      </c>
      <c r="H2602" s="150" t="s">
        <v>959</v>
      </c>
      <c r="I2602" s="142" t="s">
        <v>958</v>
      </c>
      <c r="J2602" s="141" t="s">
        <v>8</v>
      </c>
    </row>
    <row r="2603" spans="1:10" ht="13.15" customHeight="1">
      <c r="D2603" s="114" t="s">
        <v>995</v>
      </c>
      <c r="E2603" s="99" t="s">
        <v>994</v>
      </c>
      <c r="F2603" s="98" t="s">
        <v>136</v>
      </c>
      <c r="G2603" s="98" t="s">
        <v>993</v>
      </c>
      <c r="H2603" s="151">
        <v>2</v>
      </c>
      <c r="I2603" s="145">
        <v>2.98</v>
      </c>
      <c r="J2603" s="145">
        <v>5.96</v>
      </c>
    </row>
    <row r="2604" spans="1:10" ht="13.15" customHeight="1">
      <c r="D2604" s="114" t="s">
        <v>1453</v>
      </c>
      <c r="E2604" s="99" t="s">
        <v>1452</v>
      </c>
      <c r="F2604" s="98" t="s">
        <v>136</v>
      </c>
      <c r="G2604" s="98" t="s">
        <v>993</v>
      </c>
      <c r="H2604" s="151">
        <v>2</v>
      </c>
      <c r="I2604" s="145">
        <v>2.85</v>
      </c>
      <c r="J2604" s="145">
        <v>5.7</v>
      </c>
    </row>
    <row r="2605" spans="1:10" ht="13.15" customHeight="1">
      <c r="A2605" s="93">
        <v>317</v>
      </c>
      <c r="B2605" s="93" t="s">
        <v>516</v>
      </c>
      <c r="C2605" s="1">
        <f>J2605</f>
        <v>568.7600000000001</v>
      </c>
      <c r="D2605" s="97"/>
      <c r="E2605" s="96"/>
      <c r="F2605" s="96"/>
      <c r="G2605" s="95"/>
      <c r="H2605" s="149" t="s">
        <v>951</v>
      </c>
      <c r="I2605" s="144"/>
      <c r="J2605" s="140">
        <v>568.7600000000001</v>
      </c>
    </row>
    <row r="2606" spans="1:10" ht="17.649999999999999" customHeight="1">
      <c r="D2606" s="113" t="s">
        <v>1459</v>
      </c>
      <c r="E2606" s="112"/>
      <c r="F2606" s="112"/>
      <c r="G2606" s="112"/>
      <c r="H2606" s="148"/>
      <c r="I2606" s="143"/>
      <c r="J2606" s="144"/>
    </row>
    <row r="2607" spans="1:10" ht="13.15" customHeight="1">
      <c r="D2607" s="105" t="s">
        <v>991</v>
      </c>
      <c r="E2607" s="104"/>
      <c r="F2607" s="103" t="s">
        <v>112</v>
      </c>
      <c r="G2607" s="103" t="s">
        <v>113</v>
      </c>
      <c r="H2607" s="150" t="s">
        <v>959</v>
      </c>
      <c r="I2607" s="142" t="s">
        <v>958</v>
      </c>
      <c r="J2607" s="141" t="s">
        <v>8</v>
      </c>
    </row>
    <row r="2608" spans="1:10" ht="13.15" customHeight="1">
      <c r="D2608" s="110" t="s">
        <v>1458</v>
      </c>
      <c r="E2608" s="99" t="s">
        <v>1457</v>
      </c>
      <c r="F2608" s="98" t="s">
        <v>136</v>
      </c>
      <c r="G2608" s="98" t="s">
        <v>993</v>
      </c>
      <c r="H2608" s="151">
        <v>2</v>
      </c>
      <c r="I2608" s="145">
        <v>13.99</v>
      </c>
      <c r="J2608" s="145">
        <v>27.98</v>
      </c>
    </row>
    <row r="2609" spans="1:10" ht="13.15" customHeight="1">
      <c r="D2609" s="110" t="s">
        <v>1456</v>
      </c>
      <c r="E2609" s="99" t="s">
        <v>1455</v>
      </c>
      <c r="F2609" s="98" t="s">
        <v>136</v>
      </c>
      <c r="G2609" s="98" t="s">
        <v>993</v>
      </c>
      <c r="H2609" s="151">
        <v>2</v>
      </c>
      <c r="I2609" s="145">
        <v>21.76</v>
      </c>
      <c r="J2609" s="145">
        <v>43.52</v>
      </c>
    </row>
    <row r="2610" spans="1:10" ht="13.15" customHeight="1">
      <c r="D2610" s="105" t="s">
        <v>965</v>
      </c>
      <c r="E2610" s="104"/>
      <c r="F2610" s="103" t="s">
        <v>112</v>
      </c>
      <c r="G2610" s="103" t="s">
        <v>113</v>
      </c>
      <c r="H2610" s="150" t="s">
        <v>959</v>
      </c>
      <c r="I2610" s="142" t="s">
        <v>958</v>
      </c>
      <c r="J2610" s="141" t="s">
        <v>8</v>
      </c>
    </row>
    <row r="2611" spans="1:10" ht="17.649999999999999" customHeight="1">
      <c r="D2611" s="110" t="s">
        <v>1454</v>
      </c>
      <c r="E2611" s="99" t="s">
        <v>519</v>
      </c>
      <c r="F2611" s="98" t="s">
        <v>136</v>
      </c>
      <c r="G2611" s="98" t="s">
        <v>226</v>
      </c>
      <c r="H2611" s="151">
        <v>1</v>
      </c>
      <c r="I2611" s="145">
        <v>2918.4571295389123</v>
      </c>
      <c r="J2611" s="145">
        <v>2918.45</v>
      </c>
    </row>
    <row r="2612" spans="1:10" ht="13.15" customHeight="1">
      <c r="D2612" s="105" t="s">
        <v>960</v>
      </c>
      <c r="E2612" s="104"/>
      <c r="F2612" s="103" t="s">
        <v>112</v>
      </c>
      <c r="G2612" s="103" t="s">
        <v>113</v>
      </c>
      <c r="H2612" s="150" t="s">
        <v>959</v>
      </c>
      <c r="I2612" s="142" t="s">
        <v>958</v>
      </c>
      <c r="J2612" s="141" t="s">
        <v>8</v>
      </c>
    </row>
    <row r="2613" spans="1:10" ht="13.15" customHeight="1">
      <c r="D2613" s="110" t="s">
        <v>1453</v>
      </c>
      <c r="E2613" s="99" t="s">
        <v>1452</v>
      </c>
      <c r="F2613" s="98" t="s">
        <v>136</v>
      </c>
      <c r="G2613" s="98" t="s">
        <v>993</v>
      </c>
      <c r="H2613" s="151">
        <v>2</v>
      </c>
      <c r="I2613" s="145">
        <v>2.85</v>
      </c>
      <c r="J2613" s="145">
        <v>5.7</v>
      </c>
    </row>
    <row r="2614" spans="1:10" ht="13.15" customHeight="1">
      <c r="A2614" s="93">
        <v>318</v>
      </c>
      <c r="B2614" s="93" t="s">
        <v>518</v>
      </c>
      <c r="C2614" s="1">
        <f>J2614</f>
        <v>2995.6499999999996</v>
      </c>
      <c r="D2614" s="97"/>
      <c r="E2614" s="96"/>
      <c r="F2614" s="96"/>
      <c r="G2614" s="95"/>
      <c r="H2614" s="149" t="s">
        <v>951</v>
      </c>
      <c r="I2614" s="144"/>
      <c r="J2614" s="140">
        <v>2995.6499999999996</v>
      </c>
    </row>
    <row r="2615" spans="1:10" ht="17.649999999999999" customHeight="1">
      <c r="D2615" s="113" t="s">
        <v>1451</v>
      </c>
      <c r="E2615" s="112"/>
      <c r="F2615" s="112"/>
      <c r="G2615" s="112"/>
      <c r="H2615" s="148"/>
      <c r="I2615" s="143"/>
      <c r="J2615" s="144"/>
    </row>
    <row r="2616" spans="1:10" ht="13.15" customHeight="1">
      <c r="D2616" s="105" t="s">
        <v>991</v>
      </c>
      <c r="E2616" s="104"/>
      <c r="F2616" s="103" t="s">
        <v>112</v>
      </c>
      <c r="G2616" s="103" t="s">
        <v>113</v>
      </c>
      <c r="H2616" s="150" t="s">
        <v>959</v>
      </c>
      <c r="I2616" s="142" t="s">
        <v>958</v>
      </c>
      <c r="J2616" s="141" t="s">
        <v>8</v>
      </c>
    </row>
    <row r="2617" spans="1:10" ht="13.15" customHeight="1">
      <c r="D2617" s="118">
        <v>88264</v>
      </c>
      <c r="E2617" s="99" t="s">
        <v>1299</v>
      </c>
      <c r="F2617" s="98" t="s">
        <v>121</v>
      </c>
      <c r="G2617" s="98" t="s">
        <v>147</v>
      </c>
      <c r="H2617" s="151">
        <v>0.27022639804429116</v>
      </c>
      <c r="I2617" s="145">
        <v>17.940000000000001</v>
      </c>
      <c r="J2617" s="145">
        <v>4.84</v>
      </c>
    </row>
    <row r="2618" spans="1:10" ht="21.4" customHeight="1">
      <c r="D2618" s="118">
        <v>88247</v>
      </c>
      <c r="E2618" s="99" t="s">
        <v>1300</v>
      </c>
      <c r="F2618" s="98" t="s">
        <v>121</v>
      </c>
      <c r="G2618" s="98" t="s">
        <v>147</v>
      </c>
      <c r="H2618" s="151">
        <v>0.85099999999999998</v>
      </c>
      <c r="I2618" s="145">
        <v>14.01</v>
      </c>
      <c r="J2618" s="145">
        <v>11.92</v>
      </c>
    </row>
    <row r="2619" spans="1:10" ht="13.15" customHeight="1">
      <c r="D2619" s="105" t="s">
        <v>965</v>
      </c>
      <c r="E2619" s="104"/>
      <c r="F2619" s="103" t="s">
        <v>112</v>
      </c>
      <c r="G2619" s="103" t="s">
        <v>113</v>
      </c>
      <c r="H2619" s="150" t="s">
        <v>959</v>
      </c>
      <c r="I2619" s="142" t="s">
        <v>958</v>
      </c>
      <c r="J2619" s="141" t="s">
        <v>8</v>
      </c>
    </row>
    <row r="2620" spans="1:10" ht="17.649999999999999" customHeight="1">
      <c r="D2620" s="117" t="s">
        <v>1450</v>
      </c>
      <c r="E2620" s="99" t="s">
        <v>1449</v>
      </c>
      <c r="F2620" s="98" t="s">
        <v>140</v>
      </c>
      <c r="G2620" s="98" t="s">
        <v>118</v>
      </c>
      <c r="H2620" s="151">
        <v>1</v>
      </c>
      <c r="I2620" s="145">
        <v>73</v>
      </c>
      <c r="J2620" s="145">
        <v>73</v>
      </c>
    </row>
    <row r="2621" spans="1:10" ht="13.15" customHeight="1">
      <c r="A2621" s="93">
        <v>319</v>
      </c>
      <c r="B2621" s="93">
        <v>62706</v>
      </c>
      <c r="C2621" s="1">
        <f>J2621</f>
        <v>89.759999999999991</v>
      </c>
      <c r="D2621" s="97"/>
      <c r="E2621" s="96"/>
      <c r="F2621" s="96"/>
      <c r="G2621" s="95"/>
      <c r="H2621" s="149" t="s">
        <v>951</v>
      </c>
      <c r="I2621" s="144"/>
      <c r="J2621" s="140">
        <v>89.759999999999991</v>
      </c>
    </row>
    <row r="2622" spans="1:10" ht="17.649999999999999" customHeight="1">
      <c r="D2622" s="113" t="s">
        <v>1448</v>
      </c>
      <c r="E2622" s="112"/>
      <c r="F2622" s="112"/>
      <c r="G2622" s="112"/>
      <c r="H2622" s="148"/>
      <c r="I2622" s="143"/>
      <c r="J2622" s="144"/>
    </row>
    <row r="2623" spans="1:10" ht="13.15" customHeight="1">
      <c r="A2623" s="93">
        <v>320</v>
      </c>
      <c r="B2623" s="93" t="s">
        <v>521</v>
      </c>
      <c r="C2623" s="1">
        <f>J2623</f>
        <v>35.909999999999997</v>
      </c>
      <c r="D2623" s="113"/>
      <c r="E2623" s="94"/>
      <c r="H2623" s="149" t="s">
        <v>951</v>
      </c>
      <c r="J2623" s="140">
        <v>35.909999999999997</v>
      </c>
    </row>
    <row r="2624" spans="1:10" ht="17.649999999999999" customHeight="1">
      <c r="D2624" s="113" t="s">
        <v>1447</v>
      </c>
      <c r="E2624" s="112"/>
      <c r="F2624" s="112"/>
      <c r="G2624" s="112"/>
      <c r="H2624" s="148"/>
      <c r="I2624" s="143"/>
      <c r="J2624" s="144"/>
    </row>
    <row r="2625" spans="1:10" ht="17.649999999999999" customHeight="1">
      <c r="D2625" s="111">
        <v>88264</v>
      </c>
      <c r="E2625" s="99" t="s">
        <v>1299</v>
      </c>
      <c r="F2625" s="98" t="s">
        <v>121</v>
      </c>
      <c r="G2625" s="98" t="s">
        <v>147</v>
      </c>
      <c r="H2625" s="151">
        <v>0.2</v>
      </c>
      <c r="I2625" s="145">
        <v>17.940000000000001</v>
      </c>
      <c r="J2625" s="145">
        <v>3.58</v>
      </c>
    </row>
    <row r="2626" spans="1:10" ht="17.649999999999999" customHeight="1">
      <c r="D2626" s="111">
        <v>88247</v>
      </c>
      <c r="E2626" s="99" t="s">
        <v>1300</v>
      </c>
      <c r="F2626" s="98" t="s">
        <v>121</v>
      </c>
      <c r="G2626" s="98" t="s">
        <v>147</v>
      </c>
      <c r="H2626" s="151">
        <v>0.2</v>
      </c>
      <c r="I2626" s="145">
        <v>14.01</v>
      </c>
      <c r="J2626" s="145">
        <v>2.8</v>
      </c>
    </row>
    <row r="2627" spans="1:10" ht="16.899999999999999" customHeight="1">
      <c r="D2627" s="111">
        <v>39607</v>
      </c>
      <c r="E2627" s="99" t="s">
        <v>523</v>
      </c>
      <c r="F2627" s="98" t="s">
        <v>121</v>
      </c>
      <c r="G2627" s="98" t="s">
        <v>226</v>
      </c>
      <c r="H2627" s="151">
        <v>1</v>
      </c>
      <c r="I2627" s="145">
        <v>21.669659696235968</v>
      </c>
      <c r="J2627" s="145">
        <v>21.66</v>
      </c>
    </row>
    <row r="2628" spans="1:10" ht="13.15" customHeight="1">
      <c r="A2628" s="93">
        <v>321</v>
      </c>
      <c r="B2628" s="93">
        <v>39607</v>
      </c>
      <c r="C2628" s="1">
        <f>J2628</f>
        <v>28.04</v>
      </c>
      <c r="D2628" s="127"/>
      <c r="E2628" s="126"/>
      <c r="F2628" s="126"/>
      <c r="G2628" s="125"/>
      <c r="H2628" s="149" t="s">
        <v>951</v>
      </c>
      <c r="I2628" s="144"/>
      <c r="J2628" s="140">
        <v>28.04</v>
      </c>
    </row>
    <row r="2629" spans="1:10" ht="17.649999999999999" customHeight="1">
      <c r="D2629" s="113" t="s">
        <v>1446</v>
      </c>
      <c r="E2629" s="112"/>
      <c r="F2629" s="112"/>
      <c r="G2629" s="112"/>
      <c r="H2629" s="148"/>
      <c r="I2629" s="143"/>
      <c r="J2629" s="144"/>
    </row>
    <row r="2630" spans="1:10" ht="13.15" customHeight="1">
      <c r="D2630" s="105" t="s">
        <v>991</v>
      </c>
      <c r="E2630" s="104"/>
      <c r="F2630" s="103" t="s">
        <v>112</v>
      </c>
      <c r="G2630" s="103" t="s">
        <v>113</v>
      </c>
      <c r="H2630" s="150" t="s">
        <v>959</v>
      </c>
      <c r="I2630" s="142" t="s">
        <v>958</v>
      </c>
      <c r="J2630" s="141" t="s">
        <v>8</v>
      </c>
    </row>
    <row r="2631" spans="1:10" ht="13.15" customHeight="1">
      <c r="D2631" s="114" t="s">
        <v>1309</v>
      </c>
      <c r="E2631" s="99" t="s">
        <v>1308</v>
      </c>
      <c r="F2631" s="98" t="s">
        <v>136</v>
      </c>
      <c r="G2631" s="98" t="s">
        <v>993</v>
      </c>
      <c r="H2631" s="151">
        <v>0.50085714285714389</v>
      </c>
      <c r="I2631" s="145">
        <v>13.99</v>
      </c>
      <c r="J2631" s="145">
        <v>7</v>
      </c>
    </row>
    <row r="2632" spans="1:10" ht="13.15" customHeight="1">
      <c r="D2632" s="114" t="s">
        <v>1003</v>
      </c>
      <c r="E2632" s="99" t="s">
        <v>1002</v>
      </c>
      <c r="F2632" s="98" t="s">
        <v>136</v>
      </c>
      <c r="G2632" s="98" t="s">
        <v>993</v>
      </c>
      <c r="H2632" s="151">
        <v>0.7</v>
      </c>
      <c r="I2632" s="145">
        <v>10.55</v>
      </c>
      <c r="J2632" s="145">
        <v>7.38</v>
      </c>
    </row>
    <row r="2633" spans="1:10" ht="13.15" customHeight="1">
      <c r="D2633" s="105" t="s">
        <v>965</v>
      </c>
      <c r="E2633" s="104"/>
      <c r="F2633" s="103" t="s">
        <v>112</v>
      </c>
      <c r="G2633" s="103" t="s">
        <v>113</v>
      </c>
      <c r="H2633" s="150" t="s">
        <v>959</v>
      </c>
      <c r="I2633" s="142" t="s">
        <v>958</v>
      </c>
      <c r="J2633" s="141" t="s">
        <v>8</v>
      </c>
    </row>
    <row r="2634" spans="1:10" ht="13.15" customHeight="1">
      <c r="D2634" s="114" t="s">
        <v>1445</v>
      </c>
      <c r="E2634" s="99" t="s">
        <v>525</v>
      </c>
      <c r="F2634" s="98" t="s">
        <v>136</v>
      </c>
      <c r="G2634" s="98" t="s">
        <v>226</v>
      </c>
      <c r="H2634" s="151">
        <v>1</v>
      </c>
      <c r="I2634" s="145">
        <v>33.65</v>
      </c>
      <c r="J2634" s="145">
        <v>33.65</v>
      </c>
    </row>
    <row r="2635" spans="1:10" ht="17.649999999999999" customHeight="1">
      <c r="D2635" s="114" t="s">
        <v>1444</v>
      </c>
      <c r="E2635" s="99" t="s">
        <v>1443</v>
      </c>
      <c r="F2635" s="98" t="s">
        <v>136</v>
      </c>
      <c r="G2635" s="98" t="s">
        <v>226</v>
      </c>
      <c r="H2635" s="151">
        <v>1</v>
      </c>
      <c r="I2635" s="145">
        <v>1.75</v>
      </c>
      <c r="J2635" s="145">
        <v>1.75</v>
      </c>
    </row>
    <row r="2636" spans="1:10" ht="13.15" customHeight="1">
      <c r="D2636" s="105" t="s">
        <v>960</v>
      </c>
      <c r="E2636" s="104"/>
      <c r="F2636" s="103" t="s">
        <v>112</v>
      </c>
      <c r="G2636" s="103" t="s">
        <v>113</v>
      </c>
      <c r="H2636" s="150" t="s">
        <v>959</v>
      </c>
      <c r="I2636" s="142" t="s">
        <v>958</v>
      </c>
      <c r="J2636" s="141" t="s">
        <v>8</v>
      </c>
    </row>
    <row r="2637" spans="1:10" ht="13.15" customHeight="1">
      <c r="D2637" s="114" t="s">
        <v>995</v>
      </c>
      <c r="E2637" s="99" t="s">
        <v>994</v>
      </c>
      <c r="F2637" s="98" t="s">
        <v>136</v>
      </c>
      <c r="G2637" s="98" t="s">
        <v>993</v>
      </c>
      <c r="H2637" s="151">
        <v>0.7</v>
      </c>
      <c r="I2637" s="145">
        <v>2.98</v>
      </c>
      <c r="J2637" s="145">
        <v>2.08</v>
      </c>
    </row>
    <row r="2638" spans="1:10" ht="13.15" customHeight="1">
      <c r="D2638" s="114" t="s">
        <v>1305</v>
      </c>
      <c r="E2638" s="99" t="s">
        <v>1304</v>
      </c>
      <c r="F2638" s="98" t="s">
        <v>136</v>
      </c>
      <c r="G2638" s="98" t="s">
        <v>993</v>
      </c>
      <c r="H2638" s="151">
        <v>0.7</v>
      </c>
      <c r="I2638" s="145">
        <v>2.85</v>
      </c>
      <c r="J2638" s="145">
        <v>1.99</v>
      </c>
    </row>
    <row r="2639" spans="1:10" ht="13.15" customHeight="1">
      <c r="A2639" s="93">
        <v>322</v>
      </c>
      <c r="B2639" s="93" t="s">
        <v>524</v>
      </c>
      <c r="C2639" s="1">
        <f>J2639</f>
        <v>53.85</v>
      </c>
      <c r="D2639" s="97"/>
      <c r="E2639" s="96"/>
      <c r="F2639" s="96"/>
      <c r="G2639" s="95"/>
      <c r="H2639" s="149" t="s">
        <v>951</v>
      </c>
      <c r="I2639" s="144"/>
      <c r="J2639" s="140">
        <v>53.85</v>
      </c>
    </row>
    <row r="2640" spans="1:10" ht="19.149999999999999" customHeight="1">
      <c r="D2640" s="109" t="s">
        <v>1442</v>
      </c>
      <c r="E2640" s="108"/>
      <c r="F2640" s="108"/>
      <c r="G2640" s="108"/>
      <c r="H2640" s="152"/>
      <c r="I2640" s="146"/>
      <c r="J2640" s="147"/>
    </row>
    <row r="2641" spans="1:10" ht="13.15" customHeight="1">
      <c r="D2641" s="105" t="s">
        <v>965</v>
      </c>
      <c r="E2641" s="104"/>
      <c r="F2641" s="103" t="s">
        <v>112</v>
      </c>
      <c r="G2641" s="103" t="s">
        <v>113</v>
      </c>
      <c r="H2641" s="150" t="s">
        <v>959</v>
      </c>
      <c r="I2641" s="142" t="s">
        <v>958</v>
      </c>
      <c r="J2641" s="141" t="s">
        <v>8</v>
      </c>
    </row>
    <row r="2642" spans="1:10" ht="13.15" customHeight="1">
      <c r="D2642" s="106">
        <v>11921</v>
      </c>
      <c r="E2642" s="99" t="s">
        <v>1441</v>
      </c>
      <c r="F2642" s="98" t="s">
        <v>121</v>
      </c>
      <c r="G2642" s="98" t="s">
        <v>125</v>
      </c>
      <c r="H2642" s="151">
        <v>1.05</v>
      </c>
      <c r="I2642" s="145">
        <v>20.05</v>
      </c>
      <c r="J2642" s="145">
        <v>21.05</v>
      </c>
    </row>
    <row r="2643" spans="1:10" ht="13.15" customHeight="1">
      <c r="D2643" s="105" t="s">
        <v>960</v>
      </c>
      <c r="E2643" s="104"/>
      <c r="F2643" s="103" t="s">
        <v>112</v>
      </c>
      <c r="G2643" s="103" t="s">
        <v>113</v>
      </c>
      <c r="H2643" s="150" t="s">
        <v>959</v>
      </c>
      <c r="I2643" s="142" t="s">
        <v>958</v>
      </c>
      <c r="J2643" s="141" t="s">
        <v>8</v>
      </c>
    </row>
    <row r="2644" spans="1:10" ht="13.15" customHeight="1">
      <c r="D2644" s="100">
        <v>88247</v>
      </c>
      <c r="E2644" s="99" t="s">
        <v>1300</v>
      </c>
      <c r="F2644" s="98" t="s">
        <v>121</v>
      </c>
      <c r="G2644" s="98" t="s">
        <v>147</v>
      </c>
      <c r="H2644" s="151">
        <v>0.1143</v>
      </c>
      <c r="I2644" s="145">
        <v>14.01</v>
      </c>
      <c r="J2644" s="145">
        <v>1.6</v>
      </c>
    </row>
    <row r="2645" spans="1:10" ht="13.15" customHeight="1">
      <c r="D2645" s="100">
        <v>88264</v>
      </c>
      <c r="E2645" s="99" t="s">
        <v>1299</v>
      </c>
      <c r="F2645" s="98" t="s">
        <v>121</v>
      </c>
      <c r="G2645" s="98" t="s">
        <v>147</v>
      </c>
      <c r="H2645" s="151">
        <v>4.5970902439024193E-2</v>
      </c>
      <c r="I2645" s="145">
        <v>17.940000000000001</v>
      </c>
      <c r="J2645" s="145">
        <v>0.82</v>
      </c>
    </row>
    <row r="2646" spans="1:10" ht="13.15" customHeight="1">
      <c r="A2646" s="93">
        <v>323</v>
      </c>
      <c r="B2646" s="93">
        <v>98269</v>
      </c>
      <c r="C2646" s="1">
        <f>J2646</f>
        <v>23.470000000000002</v>
      </c>
      <c r="D2646" s="97"/>
      <c r="E2646" s="96"/>
      <c r="F2646" s="96"/>
      <c r="G2646" s="95"/>
      <c r="H2646" s="149" t="s">
        <v>951</v>
      </c>
      <c r="I2646" s="144"/>
      <c r="J2646" s="140">
        <v>23.470000000000002</v>
      </c>
    </row>
    <row r="2647" spans="1:10" ht="19.149999999999999" customHeight="1">
      <c r="D2647" s="109" t="s">
        <v>1440</v>
      </c>
      <c r="E2647" s="108"/>
      <c r="F2647" s="108"/>
      <c r="G2647" s="108"/>
      <c r="H2647" s="152"/>
      <c r="I2647" s="146"/>
      <c r="J2647" s="147"/>
    </row>
    <row r="2648" spans="1:10" ht="13.15" customHeight="1">
      <c r="D2648" s="105" t="s">
        <v>965</v>
      </c>
      <c r="E2648" s="104"/>
      <c r="F2648" s="103" t="s">
        <v>112</v>
      </c>
      <c r="G2648" s="103" t="s">
        <v>113</v>
      </c>
      <c r="H2648" s="150" t="s">
        <v>959</v>
      </c>
      <c r="I2648" s="142" t="s">
        <v>958</v>
      </c>
      <c r="J2648" s="141" t="s">
        <v>8</v>
      </c>
    </row>
    <row r="2649" spans="1:10" ht="13.15" customHeight="1">
      <c r="D2649" s="106">
        <v>39599</v>
      </c>
      <c r="E2649" s="99" t="s">
        <v>1439</v>
      </c>
      <c r="F2649" s="98" t="s">
        <v>121</v>
      </c>
      <c r="G2649" s="98" t="s">
        <v>125</v>
      </c>
      <c r="H2649" s="151">
        <v>1.05</v>
      </c>
      <c r="I2649" s="145">
        <v>2.61</v>
      </c>
      <c r="J2649" s="145">
        <v>2.74</v>
      </c>
    </row>
    <row r="2650" spans="1:10" ht="13.15" customHeight="1">
      <c r="D2650" s="105" t="s">
        <v>960</v>
      </c>
      <c r="E2650" s="104"/>
      <c r="F2650" s="103" t="s">
        <v>112</v>
      </c>
      <c r="G2650" s="103" t="s">
        <v>113</v>
      </c>
      <c r="H2650" s="150" t="s">
        <v>959</v>
      </c>
      <c r="I2650" s="142" t="s">
        <v>958</v>
      </c>
      <c r="J2650" s="141" t="s">
        <v>8</v>
      </c>
    </row>
    <row r="2651" spans="1:10" ht="13.15" customHeight="1">
      <c r="D2651" s="100">
        <v>88247</v>
      </c>
      <c r="E2651" s="99" t="s">
        <v>1300</v>
      </c>
      <c r="F2651" s="98" t="s">
        <v>121</v>
      </c>
      <c r="G2651" s="98" t="s">
        <v>147</v>
      </c>
      <c r="H2651" s="151">
        <v>4.4999999999999997E-3</v>
      </c>
      <c r="I2651" s="145">
        <v>14.01</v>
      </c>
      <c r="J2651" s="145">
        <v>0.06</v>
      </c>
    </row>
    <row r="2652" spans="1:10" ht="13.15" customHeight="1">
      <c r="D2652" s="100">
        <v>88264</v>
      </c>
      <c r="E2652" s="99" t="s">
        <v>1299</v>
      </c>
      <c r="F2652" s="98" t="s">
        <v>121</v>
      </c>
      <c r="G2652" s="98" t="s">
        <v>147</v>
      </c>
      <c r="H2652" s="151">
        <v>4.4999999999999997E-3</v>
      </c>
      <c r="I2652" s="145">
        <v>17.940000000000001</v>
      </c>
      <c r="J2652" s="145">
        <v>0.08</v>
      </c>
    </row>
    <row r="2653" spans="1:10" ht="13.15" customHeight="1">
      <c r="A2653" s="93">
        <v>324</v>
      </c>
      <c r="B2653" s="93">
        <v>98297</v>
      </c>
      <c r="C2653" s="1">
        <f>J2653</f>
        <v>2.8800000000000003</v>
      </c>
      <c r="D2653" s="97"/>
      <c r="E2653" s="96"/>
      <c r="F2653" s="96"/>
      <c r="G2653" s="95"/>
      <c r="H2653" s="149" t="s">
        <v>951</v>
      </c>
      <c r="I2653" s="144"/>
      <c r="J2653" s="140">
        <v>2.8800000000000003</v>
      </c>
    </row>
    <row r="2654" spans="1:10" ht="17.649999999999999" customHeight="1">
      <c r="D2654" s="113" t="s">
        <v>1438</v>
      </c>
      <c r="E2654" s="112"/>
      <c r="F2654" s="112"/>
      <c r="G2654" s="112"/>
      <c r="H2654" s="148"/>
      <c r="I2654" s="143"/>
      <c r="J2654" s="144"/>
    </row>
    <row r="2655" spans="1:10" ht="13.15" customHeight="1">
      <c r="D2655" s="105" t="s">
        <v>991</v>
      </c>
      <c r="E2655" s="104"/>
      <c r="F2655" s="103" t="s">
        <v>112</v>
      </c>
      <c r="G2655" s="103" t="s">
        <v>113</v>
      </c>
      <c r="H2655" s="150" t="s">
        <v>959</v>
      </c>
      <c r="I2655" s="142" t="s">
        <v>958</v>
      </c>
      <c r="J2655" s="141" t="s">
        <v>8</v>
      </c>
    </row>
    <row r="2656" spans="1:10" ht="13.15" customHeight="1">
      <c r="D2656" s="114" t="s">
        <v>1309</v>
      </c>
      <c r="E2656" s="99" t="s">
        <v>1308</v>
      </c>
      <c r="F2656" s="98" t="s">
        <v>136</v>
      </c>
      <c r="G2656" s="98" t="s">
        <v>993</v>
      </c>
      <c r="H2656" s="151">
        <v>9.5068421052631621E-2</v>
      </c>
      <c r="I2656" s="145">
        <v>13.99</v>
      </c>
      <c r="J2656" s="145">
        <v>1.33</v>
      </c>
    </row>
    <row r="2657" spans="1:10" ht="13.15" customHeight="1">
      <c r="D2657" s="114" t="s">
        <v>1003</v>
      </c>
      <c r="E2657" s="99" t="s">
        <v>1002</v>
      </c>
      <c r="F2657" s="98" t="s">
        <v>136</v>
      </c>
      <c r="G2657" s="98" t="s">
        <v>993</v>
      </c>
      <c r="H2657" s="151">
        <v>0.13</v>
      </c>
      <c r="I2657" s="145">
        <v>10.55</v>
      </c>
      <c r="J2657" s="145">
        <v>1.37</v>
      </c>
    </row>
    <row r="2658" spans="1:10" ht="13.15" customHeight="1">
      <c r="D2658" s="105" t="s">
        <v>965</v>
      </c>
      <c r="E2658" s="104"/>
      <c r="F2658" s="103" t="s">
        <v>112</v>
      </c>
      <c r="G2658" s="103" t="s">
        <v>113</v>
      </c>
      <c r="H2658" s="150" t="s">
        <v>959</v>
      </c>
      <c r="I2658" s="142" t="s">
        <v>958</v>
      </c>
      <c r="J2658" s="141" t="s">
        <v>8</v>
      </c>
    </row>
    <row r="2659" spans="1:10" ht="13.15" customHeight="1">
      <c r="D2659" s="114" t="s">
        <v>1437</v>
      </c>
      <c r="E2659" s="99" t="s">
        <v>527</v>
      </c>
      <c r="F2659" s="98" t="s">
        <v>136</v>
      </c>
      <c r="G2659" s="98" t="s">
        <v>187</v>
      </c>
      <c r="H2659" s="151">
        <v>1.02</v>
      </c>
      <c r="I2659" s="145">
        <v>5.65</v>
      </c>
      <c r="J2659" s="145">
        <v>5.76</v>
      </c>
    </row>
    <row r="2660" spans="1:10" ht="13.15" customHeight="1">
      <c r="D2660" s="105" t="s">
        <v>960</v>
      </c>
      <c r="E2660" s="104"/>
      <c r="F2660" s="103" t="s">
        <v>112</v>
      </c>
      <c r="G2660" s="103" t="s">
        <v>113</v>
      </c>
      <c r="H2660" s="150" t="s">
        <v>959</v>
      </c>
      <c r="I2660" s="142" t="s">
        <v>958</v>
      </c>
      <c r="J2660" s="141" t="s">
        <v>8</v>
      </c>
    </row>
    <row r="2661" spans="1:10" ht="13.15" customHeight="1">
      <c r="D2661" s="114" t="s">
        <v>995</v>
      </c>
      <c r="E2661" s="99" t="s">
        <v>994</v>
      </c>
      <c r="F2661" s="98" t="s">
        <v>136</v>
      </c>
      <c r="G2661" s="98" t="s">
        <v>993</v>
      </c>
      <c r="H2661" s="151">
        <v>0.13</v>
      </c>
      <c r="I2661" s="145">
        <v>2.98</v>
      </c>
      <c r="J2661" s="145">
        <v>0.38</v>
      </c>
    </row>
    <row r="2662" spans="1:10" ht="13.15" customHeight="1">
      <c r="D2662" s="114" t="s">
        <v>1305</v>
      </c>
      <c r="E2662" s="99" t="s">
        <v>1304</v>
      </c>
      <c r="F2662" s="98" t="s">
        <v>136</v>
      </c>
      <c r="G2662" s="98" t="s">
        <v>993</v>
      </c>
      <c r="H2662" s="151">
        <v>0.13</v>
      </c>
      <c r="I2662" s="145">
        <v>2.85</v>
      </c>
      <c r="J2662" s="145">
        <v>0.37</v>
      </c>
    </row>
    <row r="2663" spans="1:10" ht="13.15" customHeight="1">
      <c r="A2663" s="93">
        <v>325</v>
      </c>
      <c r="B2663" s="93" t="s">
        <v>526</v>
      </c>
      <c r="C2663" s="1">
        <f>J2663</f>
        <v>9.2100000000000009</v>
      </c>
      <c r="D2663" s="97"/>
      <c r="E2663" s="96"/>
      <c r="F2663" s="96"/>
      <c r="G2663" s="95"/>
      <c r="H2663" s="149" t="s">
        <v>951</v>
      </c>
      <c r="I2663" s="144"/>
      <c r="J2663" s="140">
        <v>9.2100000000000009</v>
      </c>
    </row>
    <row r="2664" spans="1:10" ht="17.649999999999999" customHeight="1">
      <c r="D2664" s="113" t="s">
        <v>1436</v>
      </c>
      <c r="E2664" s="112"/>
      <c r="F2664" s="112"/>
      <c r="G2664" s="112"/>
      <c r="H2664" s="148"/>
      <c r="I2664" s="143"/>
      <c r="J2664" s="144"/>
    </row>
    <row r="2665" spans="1:10" ht="13.15" customHeight="1">
      <c r="D2665" s="105" t="s">
        <v>991</v>
      </c>
      <c r="E2665" s="104"/>
      <c r="F2665" s="103" t="s">
        <v>112</v>
      </c>
      <c r="G2665" s="103" t="s">
        <v>113</v>
      </c>
      <c r="H2665" s="150" t="s">
        <v>959</v>
      </c>
      <c r="I2665" s="142" t="s">
        <v>958</v>
      </c>
      <c r="J2665" s="141" t="s">
        <v>8</v>
      </c>
    </row>
    <row r="2666" spans="1:10" ht="13.15" customHeight="1">
      <c r="D2666" s="111">
        <v>88247</v>
      </c>
      <c r="E2666" s="99" t="s">
        <v>1300</v>
      </c>
      <c r="F2666" s="98" t="s">
        <v>121</v>
      </c>
      <c r="G2666" s="98" t="s">
        <v>147</v>
      </c>
      <c r="H2666" s="151">
        <v>8</v>
      </c>
      <c r="I2666" s="145">
        <v>14.01</v>
      </c>
      <c r="J2666" s="145">
        <v>112.08</v>
      </c>
    </row>
    <row r="2667" spans="1:10" ht="13.15" customHeight="1">
      <c r="D2667" s="111">
        <v>88264</v>
      </c>
      <c r="E2667" s="99" t="s">
        <v>1299</v>
      </c>
      <c r="F2667" s="98" t="s">
        <v>121</v>
      </c>
      <c r="G2667" s="98" t="s">
        <v>147</v>
      </c>
      <c r="H2667" s="151">
        <v>8</v>
      </c>
      <c r="I2667" s="145">
        <v>17.940000000000001</v>
      </c>
      <c r="J2667" s="145">
        <v>143.52000000000001</v>
      </c>
    </row>
    <row r="2668" spans="1:10" ht="13.15" customHeight="1">
      <c r="D2668" s="105" t="s">
        <v>965</v>
      </c>
      <c r="E2668" s="104"/>
      <c r="F2668" s="103" t="s">
        <v>112</v>
      </c>
      <c r="G2668" s="103" t="s">
        <v>113</v>
      </c>
      <c r="H2668" s="150" t="s">
        <v>959</v>
      </c>
      <c r="I2668" s="142" t="s">
        <v>958</v>
      </c>
      <c r="J2668" s="141" t="s">
        <v>8</v>
      </c>
    </row>
    <row r="2669" spans="1:10" ht="18.399999999999999" customHeight="1">
      <c r="D2669" s="111">
        <v>1843</v>
      </c>
      <c r="E2669" s="99" t="s">
        <v>1435</v>
      </c>
      <c r="F2669" s="98" t="s">
        <v>136</v>
      </c>
      <c r="G2669" s="98" t="s">
        <v>226</v>
      </c>
      <c r="H2669" s="151">
        <v>1</v>
      </c>
      <c r="I2669" s="145">
        <v>9907.7800000000007</v>
      </c>
      <c r="J2669" s="145">
        <v>9907.7800000000007</v>
      </c>
    </row>
    <row r="2670" spans="1:10" ht="13.15" customHeight="1">
      <c r="A2670" s="93">
        <v>326</v>
      </c>
      <c r="B2670" s="93">
        <v>1843</v>
      </c>
      <c r="C2670" s="1">
        <f>J2670</f>
        <v>10163.380000000001</v>
      </c>
      <c r="D2670" s="97"/>
      <c r="E2670" s="96"/>
      <c r="F2670" s="96"/>
      <c r="G2670" s="95"/>
      <c r="H2670" s="149" t="s">
        <v>951</v>
      </c>
      <c r="I2670" s="144"/>
      <c r="J2670" s="140">
        <v>10163.380000000001</v>
      </c>
    </row>
    <row r="2671" spans="1:10" ht="22.9" customHeight="1">
      <c r="D2671" s="113" t="s">
        <v>1434</v>
      </c>
      <c r="E2671" s="112"/>
      <c r="F2671" s="112"/>
      <c r="G2671" s="112"/>
      <c r="H2671" s="148"/>
      <c r="I2671" s="143"/>
      <c r="J2671" s="144"/>
    </row>
    <row r="2672" spans="1:10" ht="12.75" customHeight="1">
      <c r="D2672" s="111">
        <v>88264</v>
      </c>
      <c r="E2672" s="99" t="s">
        <v>1299</v>
      </c>
      <c r="F2672" s="128" t="s">
        <v>121</v>
      </c>
      <c r="G2672" s="98" t="s">
        <v>147</v>
      </c>
      <c r="H2672" s="151">
        <v>0.3</v>
      </c>
      <c r="I2672" s="145">
        <v>17.940000000000001</v>
      </c>
      <c r="J2672" s="145">
        <v>5.38</v>
      </c>
    </row>
    <row r="2673" spans="1:10" ht="14.65" customHeight="1">
      <c r="D2673" s="111">
        <v>88247</v>
      </c>
      <c r="E2673" s="99" t="s">
        <v>1300</v>
      </c>
      <c r="F2673" s="128" t="s">
        <v>121</v>
      </c>
      <c r="G2673" s="98" t="s">
        <v>147</v>
      </c>
      <c r="H2673" s="151">
        <v>0.3</v>
      </c>
      <c r="I2673" s="145">
        <v>14.01</v>
      </c>
      <c r="J2673" s="145">
        <v>4.2</v>
      </c>
    </row>
    <row r="2674" spans="1:10" ht="19.149999999999999" customHeight="1">
      <c r="D2674" s="111">
        <v>9326</v>
      </c>
      <c r="E2674" s="107" t="s">
        <v>1433</v>
      </c>
      <c r="F2674" s="128" t="s">
        <v>136</v>
      </c>
      <c r="G2674" s="98" t="s">
        <v>226</v>
      </c>
      <c r="H2674" s="151">
        <v>1</v>
      </c>
      <c r="I2674" s="145">
        <v>279.81</v>
      </c>
      <c r="J2674" s="145">
        <v>279.81</v>
      </c>
    </row>
    <row r="2675" spans="1:10" ht="13.15" customHeight="1">
      <c r="A2675" s="93">
        <v>327</v>
      </c>
      <c r="B2675" s="93">
        <v>9051</v>
      </c>
      <c r="C2675" s="1">
        <f>J2675</f>
        <v>289.39</v>
      </c>
      <c r="D2675" s="127"/>
      <c r="E2675" s="126"/>
      <c r="F2675" s="126"/>
      <c r="G2675" s="125"/>
      <c r="H2675" s="149" t="s">
        <v>951</v>
      </c>
      <c r="I2675" s="144"/>
      <c r="J2675" s="140">
        <v>289.39</v>
      </c>
    </row>
    <row r="2676" spans="1:10" ht="19.149999999999999" customHeight="1">
      <c r="D2676" s="109" t="s">
        <v>1432</v>
      </c>
      <c r="E2676" s="108"/>
      <c r="F2676" s="108"/>
      <c r="G2676" s="108"/>
      <c r="H2676" s="152"/>
      <c r="I2676" s="146"/>
      <c r="J2676" s="147"/>
    </row>
    <row r="2677" spans="1:10" ht="13.15" customHeight="1">
      <c r="D2677" s="105" t="s">
        <v>965</v>
      </c>
      <c r="E2677" s="104"/>
      <c r="F2677" s="103" t="s">
        <v>112</v>
      </c>
      <c r="G2677" s="103" t="s">
        <v>113</v>
      </c>
      <c r="H2677" s="150" t="s">
        <v>959</v>
      </c>
      <c r="I2677" s="142" t="s">
        <v>958</v>
      </c>
      <c r="J2677" s="141" t="s">
        <v>8</v>
      </c>
    </row>
    <row r="2678" spans="1:10" ht="13.15" customHeight="1">
      <c r="D2678" s="106">
        <v>863</v>
      </c>
      <c r="E2678" s="99" t="s">
        <v>1403</v>
      </c>
      <c r="F2678" s="98" t="s">
        <v>121</v>
      </c>
      <c r="G2678" s="98" t="s">
        <v>125</v>
      </c>
      <c r="H2678" s="151">
        <v>1.05</v>
      </c>
      <c r="I2678" s="145">
        <v>42.67</v>
      </c>
      <c r="J2678" s="145">
        <v>44.8</v>
      </c>
    </row>
    <row r="2679" spans="1:10" ht="13.15" customHeight="1">
      <c r="D2679" s="105" t="s">
        <v>960</v>
      </c>
      <c r="E2679" s="104"/>
      <c r="F2679" s="103" t="s">
        <v>112</v>
      </c>
      <c r="G2679" s="103" t="s">
        <v>113</v>
      </c>
      <c r="H2679" s="150" t="s">
        <v>959</v>
      </c>
      <c r="I2679" s="142" t="s">
        <v>958</v>
      </c>
      <c r="J2679" s="141" t="s">
        <v>8</v>
      </c>
    </row>
    <row r="2680" spans="1:10" ht="13.15" customHeight="1">
      <c r="D2680" s="100">
        <v>88247</v>
      </c>
      <c r="E2680" s="99" t="s">
        <v>1300</v>
      </c>
      <c r="F2680" s="98" t="s">
        <v>121</v>
      </c>
      <c r="G2680" s="98" t="s">
        <v>147</v>
      </c>
      <c r="H2680" s="151">
        <v>0.25330000000000003</v>
      </c>
      <c r="I2680" s="145">
        <v>14.01</v>
      </c>
      <c r="J2680" s="145">
        <v>3.54</v>
      </c>
    </row>
    <row r="2681" spans="1:10" ht="13.15" customHeight="1">
      <c r="D2681" s="100">
        <v>88264</v>
      </c>
      <c r="E2681" s="99" t="s">
        <v>1299</v>
      </c>
      <c r="F2681" s="98" t="s">
        <v>121</v>
      </c>
      <c r="G2681" s="98" t="s">
        <v>147</v>
      </c>
      <c r="H2681" s="151">
        <v>0.11131282417582392</v>
      </c>
      <c r="I2681" s="145">
        <v>17.940000000000001</v>
      </c>
      <c r="J2681" s="145">
        <v>1.99</v>
      </c>
    </row>
    <row r="2682" spans="1:10" ht="19.149999999999999" customHeight="1">
      <c r="D2682" s="100">
        <v>98463</v>
      </c>
      <c r="E2682" s="107" t="s">
        <v>1431</v>
      </c>
      <c r="F2682" s="98" t="s">
        <v>121</v>
      </c>
      <c r="G2682" s="98" t="s">
        <v>118</v>
      </c>
      <c r="H2682" s="151">
        <v>0.5</v>
      </c>
      <c r="I2682" s="145">
        <v>21.67</v>
      </c>
      <c r="J2682" s="145">
        <v>10.83</v>
      </c>
    </row>
    <row r="2683" spans="1:10" ht="13.15" customHeight="1">
      <c r="A2683" s="93">
        <v>328</v>
      </c>
      <c r="B2683" s="93">
        <v>96973</v>
      </c>
      <c r="C2683" s="1">
        <f>J2683</f>
        <v>61.16</v>
      </c>
      <c r="D2683" s="97"/>
      <c r="E2683" s="96"/>
      <c r="F2683" s="96"/>
      <c r="G2683" s="95"/>
      <c r="H2683" s="149" t="s">
        <v>951</v>
      </c>
      <c r="I2683" s="144"/>
      <c r="J2683" s="140">
        <v>61.16</v>
      </c>
    </row>
    <row r="2684" spans="1:10" ht="17.649999999999999" customHeight="1">
      <c r="D2684" s="113" t="s">
        <v>1430</v>
      </c>
      <c r="E2684" s="112"/>
      <c r="F2684" s="112"/>
      <c r="G2684" s="112"/>
      <c r="H2684" s="148"/>
      <c r="I2684" s="143"/>
      <c r="J2684" s="144"/>
    </row>
    <row r="2685" spans="1:10" ht="13.15" customHeight="1">
      <c r="D2685" s="105" t="s">
        <v>965</v>
      </c>
      <c r="E2685" s="104"/>
      <c r="F2685" s="103" t="s">
        <v>112</v>
      </c>
      <c r="G2685" s="103" t="s">
        <v>113</v>
      </c>
      <c r="H2685" s="150" t="s">
        <v>959</v>
      </c>
      <c r="I2685" s="142" t="s">
        <v>958</v>
      </c>
      <c r="J2685" s="141" t="s">
        <v>8</v>
      </c>
    </row>
    <row r="2686" spans="1:10" ht="24.75" customHeight="1">
      <c r="D2686" s="106">
        <v>4274</v>
      </c>
      <c r="E2686" s="107" t="s">
        <v>1429</v>
      </c>
      <c r="F2686" s="98" t="s">
        <v>121</v>
      </c>
      <c r="G2686" s="98" t="s">
        <v>118</v>
      </c>
      <c r="H2686" s="151">
        <v>1</v>
      </c>
      <c r="I2686" s="145">
        <v>123.3</v>
      </c>
      <c r="J2686" s="145">
        <v>123.3</v>
      </c>
    </row>
    <row r="2687" spans="1:10" ht="13.15" customHeight="1">
      <c r="D2687" s="105" t="s">
        <v>960</v>
      </c>
      <c r="E2687" s="104"/>
      <c r="F2687" s="103" t="s">
        <v>112</v>
      </c>
      <c r="G2687" s="103" t="s">
        <v>113</v>
      </c>
      <c r="H2687" s="150" t="s">
        <v>959</v>
      </c>
      <c r="I2687" s="142" t="s">
        <v>958</v>
      </c>
      <c r="J2687" s="141" t="s">
        <v>8</v>
      </c>
    </row>
    <row r="2688" spans="1:10" ht="13.15" customHeight="1">
      <c r="D2688" s="100">
        <v>88247</v>
      </c>
      <c r="E2688" s="99" t="s">
        <v>1300</v>
      </c>
      <c r="F2688" s="98" t="s">
        <v>121</v>
      </c>
      <c r="G2688" s="98" t="s">
        <v>147</v>
      </c>
      <c r="H2688" s="151">
        <v>0.12640000000000001</v>
      </c>
      <c r="I2688" s="145">
        <v>14.01</v>
      </c>
      <c r="J2688" s="145">
        <v>1.77</v>
      </c>
    </row>
    <row r="2689" spans="1:10" ht="13.15" customHeight="1">
      <c r="D2689" s="100">
        <v>88264</v>
      </c>
      <c r="E2689" s="99" t="s">
        <v>1299</v>
      </c>
      <c r="F2689" s="98" t="s">
        <v>121</v>
      </c>
      <c r="G2689" s="98" t="s">
        <v>147</v>
      </c>
      <c r="H2689" s="151">
        <v>0.12640000000000001</v>
      </c>
      <c r="I2689" s="145">
        <v>17.940000000000001</v>
      </c>
      <c r="J2689" s="145">
        <v>2.2599999999999998</v>
      </c>
    </row>
    <row r="2690" spans="1:10" ht="13.15" customHeight="1">
      <c r="A2690" s="93">
        <v>329</v>
      </c>
      <c r="B2690" s="93">
        <v>96989</v>
      </c>
      <c r="C2690" s="1">
        <f>J2690</f>
        <v>127.33</v>
      </c>
      <c r="D2690" s="97"/>
      <c r="E2690" s="96"/>
      <c r="F2690" s="96"/>
      <c r="G2690" s="95"/>
      <c r="H2690" s="149" t="s">
        <v>951</v>
      </c>
      <c r="I2690" s="144"/>
      <c r="J2690" s="140">
        <v>127.33</v>
      </c>
    </row>
    <row r="2691" spans="1:10" ht="19.149999999999999" customHeight="1">
      <c r="D2691" s="109" t="s">
        <v>1428</v>
      </c>
      <c r="E2691" s="108"/>
      <c r="F2691" s="108"/>
      <c r="G2691" s="108"/>
      <c r="H2691" s="152"/>
      <c r="I2691" s="146"/>
      <c r="J2691" s="147"/>
    </row>
    <row r="2692" spans="1:10" ht="13.15" customHeight="1">
      <c r="A2692" s="93">
        <v>330</v>
      </c>
      <c r="B2692" s="93">
        <v>1562</v>
      </c>
      <c r="C2692" s="1">
        <f>J2692</f>
        <v>15.68</v>
      </c>
      <c r="D2692" s="113"/>
      <c r="E2692" s="94"/>
      <c r="H2692" s="149" t="s">
        <v>951</v>
      </c>
      <c r="J2692" s="140">
        <v>15.68</v>
      </c>
    </row>
    <row r="2693" spans="1:10" ht="17.649999999999999" customHeight="1">
      <c r="D2693" s="113" t="s">
        <v>1427</v>
      </c>
      <c r="E2693" s="112"/>
      <c r="F2693" s="112"/>
      <c r="G2693" s="112"/>
      <c r="H2693" s="148"/>
      <c r="I2693" s="143"/>
      <c r="J2693" s="144"/>
    </row>
    <row r="2694" spans="1:10" ht="13.15" customHeight="1">
      <c r="D2694" s="105" t="s">
        <v>991</v>
      </c>
      <c r="E2694" s="104"/>
      <c r="F2694" s="103" t="s">
        <v>112</v>
      </c>
      <c r="G2694" s="103" t="s">
        <v>113</v>
      </c>
      <c r="H2694" s="150" t="s">
        <v>959</v>
      </c>
      <c r="I2694" s="142" t="s">
        <v>958</v>
      </c>
      <c r="J2694" s="141" t="s">
        <v>8</v>
      </c>
    </row>
    <row r="2695" spans="1:10" ht="13.15" customHeight="1">
      <c r="D2695" s="114" t="s">
        <v>1309</v>
      </c>
      <c r="E2695" s="99" t="s">
        <v>1308</v>
      </c>
      <c r="F2695" s="98" t="s">
        <v>136</v>
      </c>
      <c r="G2695" s="98" t="s">
        <v>993</v>
      </c>
      <c r="H2695" s="151">
        <v>0.1</v>
      </c>
      <c r="I2695" s="145">
        <v>13.99</v>
      </c>
      <c r="J2695" s="145">
        <v>1.39</v>
      </c>
    </row>
    <row r="2696" spans="1:10" ht="13.15" customHeight="1">
      <c r="D2696" s="114" t="s">
        <v>1003</v>
      </c>
      <c r="E2696" s="99" t="s">
        <v>1002</v>
      </c>
      <c r="F2696" s="98" t="s">
        <v>136</v>
      </c>
      <c r="G2696" s="98" t="s">
        <v>993</v>
      </c>
      <c r="H2696" s="151">
        <v>0.15990476190476205</v>
      </c>
      <c r="I2696" s="145">
        <v>10.55</v>
      </c>
      <c r="J2696" s="145">
        <v>1.68</v>
      </c>
    </row>
    <row r="2697" spans="1:10" ht="13.15" customHeight="1">
      <c r="D2697" s="105" t="s">
        <v>965</v>
      </c>
      <c r="E2697" s="104"/>
      <c r="F2697" s="103" t="s">
        <v>112</v>
      </c>
      <c r="G2697" s="103" t="s">
        <v>113</v>
      </c>
      <c r="H2697" s="150" t="s">
        <v>959</v>
      </c>
      <c r="I2697" s="142" t="s">
        <v>958</v>
      </c>
      <c r="J2697" s="141" t="s">
        <v>8</v>
      </c>
    </row>
    <row r="2698" spans="1:10" ht="13.15" customHeight="1">
      <c r="D2698" s="114" t="s">
        <v>1426</v>
      </c>
      <c r="E2698" s="99" t="s">
        <v>1425</v>
      </c>
      <c r="F2698" s="98" t="s">
        <v>136</v>
      </c>
      <c r="G2698" s="98" t="s">
        <v>226</v>
      </c>
      <c r="H2698" s="151">
        <v>1</v>
      </c>
      <c r="I2698" s="145">
        <v>4.9000000000000004</v>
      </c>
      <c r="J2698" s="145">
        <v>4.9000000000000004</v>
      </c>
    </row>
    <row r="2699" spans="1:10" ht="13.15" customHeight="1">
      <c r="D2699" s="105" t="s">
        <v>960</v>
      </c>
      <c r="E2699" s="104"/>
      <c r="F2699" s="103" t="s">
        <v>112</v>
      </c>
      <c r="G2699" s="103" t="s">
        <v>113</v>
      </c>
      <c r="H2699" s="150" t="s">
        <v>959</v>
      </c>
      <c r="I2699" s="142" t="s">
        <v>958</v>
      </c>
      <c r="J2699" s="141" t="s">
        <v>8</v>
      </c>
    </row>
    <row r="2700" spans="1:10" ht="13.15" customHeight="1">
      <c r="D2700" s="110" t="s">
        <v>995</v>
      </c>
      <c r="E2700" s="99" t="s">
        <v>994</v>
      </c>
      <c r="F2700" s="98" t="s">
        <v>136</v>
      </c>
      <c r="G2700" s="98" t="s">
        <v>993</v>
      </c>
      <c r="H2700" s="151">
        <v>0.2</v>
      </c>
      <c r="I2700" s="145">
        <v>2.98</v>
      </c>
      <c r="J2700" s="145">
        <v>0.59</v>
      </c>
    </row>
    <row r="2701" spans="1:10" ht="13.15" customHeight="1">
      <c r="D2701" s="110" t="s">
        <v>1305</v>
      </c>
      <c r="E2701" s="99" t="s">
        <v>1304</v>
      </c>
      <c r="F2701" s="98" t="s">
        <v>136</v>
      </c>
      <c r="G2701" s="98" t="s">
        <v>993</v>
      </c>
      <c r="H2701" s="151">
        <v>0.1</v>
      </c>
      <c r="I2701" s="145">
        <v>2.85</v>
      </c>
      <c r="J2701" s="145">
        <v>0.28000000000000003</v>
      </c>
    </row>
    <row r="2702" spans="1:10" ht="13.15" customHeight="1">
      <c r="A2702" s="93">
        <v>331</v>
      </c>
      <c r="B2702" s="93" t="s">
        <v>529</v>
      </c>
      <c r="C2702" s="1">
        <f>J2702</f>
        <v>8.84</v>
      </c>
      <c r="D2702" s="97"/>
      <c r="E2702" s="96"/>
      <c r="F2702" s="96"/>
      <c r="G2702" s="95"/>
      <c r="H2702" s="149" t="s">
        <v>951</v>
      </c>
      <c r="I2702" s="144"/>
      <c r="J2702" s="140">
        <v>8.84</v>
      </c>
    </row>
    <row r="2703" spans="1:10" ht="19.149999999999999" customHeight="1">
      <c r="D2703" s="109" t="s">
        <v>1424</v>
      </c>
      <c r="E2703" s="108"/>
      <c r="F2703" s="108"/>
      <c r="G2703" s="108"/>
      <c r="H2703" s="152"/>
      <c r="I2703" s="146"/>
      <c r="J2703" s="147"/>
    </row>
    <row r="2704" spans="1:10" ht="13.15" customHeight="1">
      <c r="D2704" s="105" t="s">
        <v>991</v>
      </c>
      <c r="E2704" s="104"/>
      <c r="F2704" s="103" t="s">
        <v>112</v>
      </c>
      <c r="G2704" s="103" t="s">
        <v>113</v>
      </c>
      <c r="H2704" s="150" t="s">
        <v>959</v>
      </c>
      <c r="I2704" s="142" t="s">
        <v>958</v>
      </c>
      <c r="J2704" s="141" t="s">
        <v>8</v>
      </c>
    </row>
    <row r="2705" spans="1:10" ht="13.15" customHeight="1">
      <c r="D2705" s="114" t="s">
        <v>1309</v>
      </c>
      <c r="E2705" s="99" t="s">
        <v>1308</v>
      </c>
      <c r="F2705" s="98" t="s">
        <v>136</v>
      </c>
      <c r="G2705" s="98" t="s">
        <v>993</v>
      </c>
      <c r="H2705" s="151">
        <v>0.65938478260869526</v>
      </c>
      <c r="I2705" s="145">
        <v>13.99</v>
      </c>
      <c r="J2705" s="145">
        <v>9.2200000000000006</v>
      </c>
    </row>
    <row r="2706" spans="1:10" ht="13.15" customHeight="1">
      <c r="D2706" s="114" t="s">
        <v>1003</v>
      </c>
      <c r="E2706" s="99" t="s">
        <v>1002</v>
      </c>
      <c r="F2706" s="98" t="s">
        <v>136</v>
      </c>
      <c r="G2706" s="98" t="s">
        <v>993</v>
      </c>
      <c r="H2706" s="151">
        <v>1.1000000000000001</v>
      </c>
      <c r="I2706" s="145">
        <v>10.55</v>
      </c>
      <c r="J2706" s="145">
        <v>11.6</v>
      </c>
    </row>
    <row r="2707" spans="1:10" ht="13.15" customHeight="1">
      <c r="D2707" s="105" t="s">
        <v>965</v>
      </c>
      <c r="E2707" s="104"/>
      <c r="F2707" s="103" t="s">
        <v>112</v>
      </c>
      <c r="G2707" s="103" t="s">
        <v>113</v>
      </c>
      <c r="H2707" s="150" t="s">
        <v>959</v>
      </c>
      <c r="I2707" s="142" t="s">
        <v>958</v>
      </c>
      <c r="J2707" s="141" t="s">
        <v>8</v>
      </c>
    </row>
    <row r="2708" spans="1:10" ht="17.649999999999999" customHeight="1">
      <c r="D2708" s="114" t="s">
        <v>1423</v>
      </c>
      <c r="E2708" s="99" t="s">
        <v>1422</v>
      </c>
      <c r="F2708" s="98" t="s">
        <v>136</v>
      </c>
      <c r="G2708" s="98" t="s">
        <v>226</v>
      </c>
      <c r="H2708" s="151">
        <v>1</v>
      </c>
      <c r="I2708" s="145">
        <v>33.75</v>
      </c>
      <c r="J2708" s="145">
        <v>33.75</v>
      </c>
    </row>
    <row r="2709" spans="1:10" ht="13.15" customHeight="1">
      <c r="D2709" s="105" t="s">
        <v>960</v>
      </c>
      <c r="E2709" s="104"/>
      <c r="F2709" s="103" t="s">
        <v>112</v>
      </c>
      <c r="G2709" s="103" t="s">
        <v>113</v>
      </c>
      <c r="H2709" s="150" t="s">
        <v>959</v>
      </c>
      <c r="I2709" s="142" t="s">
        <v>958</v>
      </c>
      <c r="J2709" s="141" t="s">
        <v>8</v>
      </c>
    </row>
    <row r="2710" spans="1:10" ht="13.15" customHeight="1">
      <c r="D2710" s="114" t="s">
        <v>995</v>
      </c>
      <c r="E2710" s="99" t="s">
        <v>994</v>
      </c>
      <c r="F2710" s="98" t="s">
        <v>136</v>
      </c>
      <c r="G2710" s="98" t="s">
        <v>993</v>
      </c>
      <c r="H2710" s="151">
        <v>1.1000000000000001</v>
      </c>
      <c r="I2710" s="145">
        <v>2.98</v>
      </c>
      <c r="J2710" s="145">
        <v>3.27</v>
      </c>
    </row>
    <row r="2711" spans="1:10" ht="13.15" customHeight="1">
      <c r="D2711" s="114" t="s">
        <v>1305</v>
      </c>
      <c r="E2711" s="99" t="s">
        <v>1304</v>
      </c>
      <c r="F2711" s="98" t="s">
        <v>136</v>
      </c>
      <c r="G2711" s="98" t="s">
        <v>993</v>
      </c>
      <c r="H2711" s="151">
        <v>0.7</v>
      </c>
      <c r="I2711" s="145">
        <v>2.85</v>
      </c>
      <c r="J2711" s="145">
        <v>1.99</v>
      </c>
    </row>
    <row r="2712" spans="1:10" ht="13.15" customHeight="1">
      <c r="A2712" s="93">
        <v>332</v>
      </c>
      <c r="B2712" s="93" t="s">
        <v>531</v>
      </c>
      <c r="C2712" s="1">
        <f>J2712</f>
        <v>59.830000000000005</v>
      </c>
      <c r="D2712" s="97"/>
      <c r="E2712" s="96"/>
      <c r="F2712" s="96"/>
      <c r="G2712" s="95"/>
      <c r="H2712" s="149" t="s">
        <v>951</v>
      </c>
      <c r="I2712" s="144"/>
      <c r="J2712" s="140">
        <v>59.830000000000005</v>
      </c>
    </row>
    <row r="2713" spans="1:10" ht="19.149999999999999" customHeight="1">
      <c r="D2713" s="109" t="s">
        <v>1421</v>
      </c>
      <c r="E2713" s="108"/>
      <c r="F2713" s="108"/>
      <c r="G2713" s="108"/>
      <c r="H2713" s="152"/>
      <c r="I2713" s="146"/>
      <c r="J2713" s="147"/>
    </row>
    <row r="2714" spans="1:10" ht="13.15" customHeight="1">
      <c r="D2714" s="105" t="s">
        <v>965</v>
      </c>
      <c r="E2714" s="104"/>
      <c r="F2714" s="103" t="s">
        <v>112</v>
      </c>
      <c r="G2714" s="103" t="s">
        <v>113</v>
      </c>
      <c r="H2714" s="150" t="s">
        <v>959</v>
      </c>
      <c r="I2714" s="142" t="s">
        <v>958</v>
      </c>
      <c r="J2714" s="141" t="s">
        <v>8</v>
      </c>
    </row>
    <row r="2715" spans="1:10" ht="24.75" customHeight="1">
      <c r="D2715" s="106">
        <v>7619</v>
      </c>
      <c r="E2715" s="107" t="s">
        <v>1420</v>
      </c>
      <c r="F2715" s="98" t="s">
        <v>121</v>
      </c>
      <c r="G2715" s="98" t="s">
        <v>118</v>
      </c>
      <c r="H2715" s="151">
        <v>1</v>
      </c>
      <c r="I2715" s="145">
        <v>11856.102372770083</v>
      </c>
      <c r="J2715" s="145">
        <v>11856.1</v>
      </c>
    </row>
    <row r="2716" spans="1:10" ht="13.15" customHeight="1">
      <c r="D2716" s="105" t="s">
        <v>960</v>
      </c>
      <c r="E2716" s="104"/>
      <c r="F2716" s="103" t="s">
        <v>112</v>
      </c>
      <c r="G2716" s="103" t="s">
        <v>113</v>
      </c>
      <c r="H2716" s="150" t="s">
        <v>959</v>
      </c>
      <c r="I2716" s="142" t="s">
        <v>958</v>
      </c>
      <c r="J2716" s="141" t="s">
        <v>8</v>
      </c>
    </row>
    <row r="2717" spans="1:10" ht="31.9" customHeight="1">
      <c r="D2717" s="100">
        <v>5928</v>
      </c>
      <c r="E2717" s="107" t="s">
        <v>1402</v>
      </c>
      <c r="F2717" s="98" t="s">
        <v>121</v>
      </c>
      <c r="G2717" s="98" t="s">
        <v>954</v>
      </c>
      <c r="H2717" s="151">
        <v>0.25331999999999999</v>
      </c>
      <c r="I2717" s="145">
        <v>192.71</v>
      </c>
      <c r="J2717" s="145">
        <v>48.81</v>
      </c>
    </row>
    <row r="2718" spans="1:10" ht="13.15" customHeight="1">
      <c r="D2718" s="100">
        <v>88247</v>
      </c>
      <c r="E2718" s="99" t="s">
        <v>1300</v>
      </c>
      <c r="F2718" s="98" t="s">
        <v>121</v>
      </c>
      <c r="G2718" s="98" t="s">
        <v>147</v>
      </c>
      <c r="H2718" s="151">
        <v>9.3335000000000008</v>
      </c>
      <c r="I2718" s="145">
        <v>14.01</v>
      </c>
      <c r="J2718" s="145">
        <v>130.76</v>
      </c>
    </row>
    <row r="2719" spans="1:10" ht="13.15" customHeight="1">
      <c r="D2719" s="100">
        <v>88264</v>
      </c>
      <c r="E2719" s="99" t="s">
        <v>1299</v>
      </c>
      <c r="F2719" s="98" t="s">
        <v>121</v>
      </c>
      <c r="G2719" s="98" t="s">
        <v>147</v>
      </c>
      <c r="H2719" s="151">
        <v>9.3335000000000008</v>
      </c>
      <c r="I2719" s="145">
        <v>17.940000000000001</v>
      </c>
      <c r="J2719" s="145">
        <v>167.44</v>
      </c>
    </row>
    <row r="2720" spans="1:10" ht="13.15" customHeight="1">
      <c r="A2720" s="93">
        <v>333</v>
      </c>
      <c r="B2720" s="93">
        <v>102105</v>
      </c>
      <c r="C2720" s="1">
        <f>J2720</f>
        <v>12203.11</v>
      </c>
      <c r="D2720" s="97"/>
      <c r="E2720" s="96"/>
      <c r="F2720" s="96"/>
      <c r="G2720" s="95"/>
      <c r="H2720" s="149" t="s">
        <v>951</v>
      </c>
      <c r="I2720" s="144"/>
      <c r="J2720" s="140">
        <v>12203.11</v>
      </c>
    </row>
    <row r="2721" spans="1:10" ht="19.149999999999999" customHeight="1">
      <c r="D2721" s="109" t="s">
        <v>1419</v>
      </c>
      <c r="E2721" s="108"/>
      <c r="F2721" s="108"/>
      <c r="G2721" s="108"/>
      <c r="H2721" s="152"/>
      <c r="I2721" s="146"/>
      <c r="J2721" s="147"/>
    </row>
    <row r="2722" spans="1:10" ht="13.15" customHeight="1">
      <c r="D2722" s="105" t="s">
        <v>965</v>
      </c>
      <c r="E2722" s="104"/>
      <c r="F2722" s="103" t="s">
        <v>112</v>
      </c>
      <c r="G2722" s="103" t="s">
        <v>113</v>
      </c>
      <c r="H2722" s="150" t="s">
        <v>959</v>
      </c>
      <c r="I2722" s="142" t="s">
        <v>958</v>
      </c>
      <c r="J2722" s="141" t="s">
        <v>8</v>
      </c>
    </row>
    <row r="2723" spans="1:10" ht="24.75" customHeight="1">
      <c r="D2723" s="106">
        <v>11273</v>
      </c>
      <c r="E2723" s="99" t="s">
        <v>1418</v>
      </c>
      <c r="F2723" s="98" t="s">
        <v>121</v>
      </c>
      <c r="G2723" s="98" t="s">
        <v>118</v>
      </c>
      <c r="H2723" s="151">
        <v>1</v>
      </c>
      <c r="I2723" s="145">
        <v>8.94</v>
      </c>
      <c r="J2723" s="145">
        <v>8.94</v>
      </c>
    </row>
    <row r="2724" spans="1:10" ht="13.15" customHeight="1">
      <c r="D2724" s="105" t="s">
        <v>960</v>
      </c>
      <c r="E2724" s="104"/>
      <c r="F2724" s="103" t="s">
        <v>112</v>
      </c>
      <c r="G2724" s="103" t="s">
        <v>113</v>
      </c>
      <c r="H2724" s="150" t="s">
        <v>959</v>
      </c>
      <c r="I2724" s="142" t="s">
        <v>958</v>
      </c>
      <c r="J2724" s="141" t="s">
        <v>8</v>
      </c>
    </row>
    <row r="2725" spans="1:10" ht="13.15" customHeight="1">
      <c r="D2725" s="100">
        <v>88247</v>
      </c>
      <c r="E2725" s="99" t="s">
        <v>1300</v>
      </c>
      <c r="F2725" s="98" t="s">
        <v>121</v>
      </c>
      <c r="G2725" s="98" t="s">
        <v>147</v>
      </c>
      <c r="H2725" s="151">
        <v>1.7442699999999998E-2</v>
      </c>
      <c r="I2725" s="145">
        <v>14.01</v>
      </c>
      <c r="J2725" s="145">
        <v>0.24</v>
      </c>
    </row>
    <row r="2726" spans="1:10" ht="13.15" customHeight="1">
      <c r="D2726" s="100">
        <v>88264</v>
      </c>
      <c r="E2726" s="99" t="s">
        <v>1299</v>
      </c>
      <c r="F2726" s="98" t="s">
        <v>121</v>
      </c>
      <c r="G2726" s="98" t="s">
        <v>147</v>
      </c>
      <c r="H2726" s="151">
        <v>0.12346928571428575</v>
      </c>
      <c r="I2726" s="145">
        <v>17.940000000000001</v>
      </c>
      <c r="J2726" s="145">
        <v>2.21</v>
      </c>
    </row>
    <row r="2727" spans="1:10" ht="13.15" customHeight="1">
      <c r="A2727" s="93">
        <v>334</v>
      </c>
      <c r="B2727" s="93">
        <v>101553</v>
      </c>
      <c r="C2727" s="1">
        <f>J2727</f>
        <v>11.39</v>
      </c>
      <c r="D2727" s="97"/>
      <c r="E2727" s="96"/>
      <c r="F2727" s="96"/>
      <c r="G2727" s="95"/>
      <c r="H2727" s="149" t="s">
        <v>951</v>
      </c>
      <c r="I2727" s="144"/>
      <c r="J2727" s="140">
        <v>11.39</v>
      </c>
    </row>
    <row r="2728" spans="1:10" ht="17.649999999999999" customHeight="1">
      <c r="D2728" s="113" t="s">
        <v>1417</v>
      </c>
      <c r="E2728" s="112"/>
      <c r="F2728" s="112"/>
      <c r="G2728" s="112"/>
      <c r="H2728" s="148"/>
      <c r="I2728" s="143"/>
      <c r="J2728" s="144"/>
    </row>
    <row r="2729" spans="1:10" ht="17.649999999999999" customHeight="1">
      <c r="D2729" s="111">
        <v>88264</v>
      </c>
      <c r="E2729" s="99" t="s">
        <v>1299</v>
      </c>
      <c r="F2729" s="128" t="s">
        <v>121</v>
      </c>
      <c r="G2729" s="98" t="s">
        <v>147</v>
      </c>
      <c r="H2729" s="151">
        <v>0.15</v>
      </c>
      <c r="I2729" s="145">
        <v>17.940000000000001</v>
      </c>
      <c r="J2729" s="145">
        <v>2.69</v>
      </c>
    </row>
    <row r="2730" spans="1:10" ht="22.9" customHeight="1">
      <c r="D2730" s="111">
        <v>1126</v>
      </c>
      <c r="E2730" s="99" t="s">
        <v>1416</v>
      </c>
      <c r="F2730" s="128" t="s">
        <v>136</v>
      </c>
      <c r="G2730" s="98" t="s">
        <v>226</v>
      </c>
      <c r="H2730" s="151">
        <v>1</v>
      </c>
      <c r="I2730" s="145">
        <v>60.5</v>
      </c>
      <c r="J2730" s="145">
        <v>60.5</v>
      </c>
    </row>
    <row r="2731" spans="1:10" ht="13.15" customHeight="1">
      <c r="A2731" s="93">
        <v>335</v>
      </c>
      <c r="B2731" s="93">
        <v>3467</v>
      </c>
      <c r="C2731" s="1">
        <f>J2731</f>
        <v>63.19</v>
      </c>
      <c r="D2731" s="127"/>
      <c r="E2731" s="126"/>
      <c r="F2731" s="126"/>
      <c r="G2731" s="125"/>
      <c r="H2731" s="149" t="s">
        <v>951</v>
      </c>
      <c r="I2731" s="144"/>
      <c r="J2731" s="140">
        <v>63.19</v>
      </c>
    </row>
    <row r="2732" spans="1:10" ht="17.649999999999999" customHeight="1">
      <c r="D2732" s="113" t="s">
        <v>1415</v>
      </c>
      <c r="E2732" s="112"/>
      <c r="F2732" s="112"/>
      <c r="G2732" s="112"/>
      <c r="H2732" s="148"/>
      <c r="I2732" s="143"/>
      <c r="J2732" s="144"/>
    </row>
    <row r="2733" spans="1:10" ht="13.15" customHeight="1">
      <c r="A2733" s="93">
        <v>336</v>
      </c>
      <c r="B2733" s="93">
        <v>402</v>
      </c>
      <c r="C2733" s="1">
        <f>J2733</f>
        <v>10.74</v>
      </c>
      <c r="D2733" s="113"/>
      <c r="E2733" s="94"/>
      <c r="H2733" s="149" t="s">
        <v>951</v>
      </c>
      <c r="J2733" s="140">
        <v>10.74</v>
      </c>
    </row>
    <row r="2734" spans="1:10" ht="17.649999999999999" customHeight="1">
      <c r="D2734" s="113" t="s">
        <v>1414</v>
      </c>
      <c r="E2734" s="112"/>
      <c r="F2734" s="112"/>
      <c r="G2734" s="112"/>
      <c r="H2734" s="148"/>
      <c r="I2734" s="143"/>
      <c r="J2734" s="144"/>
    </row>
    <row r="2735" spans="1:10" ht="13.15" customHeight="1">
      <c r="D2735" s="105" t="s">
        <v>965</v>
      </c>
      <c r="E2735" s="104"/>
      <c r="F2735" s="103" t="s">
        <v>112</v>
      </c>
      <c r="G2735" s="103" t="s">
        <v>113</v>
      </c>
      <c r="H2735" s="150" t="s">
        <v>959</v>
      </c>
      <c r="I2735" s="142" t="s">
        <v>958</v>
      </c>
      <c r="J2735" s="141" t="s">
        <v>8</v>
      </c>
    </row>
    <row r="2736" spans="1:10" ht="13.15" customHeight="1">
      <c r="D2736" s="114" t="s">
        <v>1413</v>
      </c>
      <c r="E2736" s="99" t="s">
        <v>1412</v>
      </c>
      <c r="F2736" s="98" t="s">
        <v>136</v>
      </c>
      <c r="G2736" s="98" t="s">
        <v>226</v>
      </c>
      <c r="H2736" s="151">
        <v>1</v>
      </c>
      <c r="I2736" s="145">
        <v>21.09</v>
      </c>
      <c r="J2736" s="145">
        <v>21.09</v>
      </c>
    </row>
    <row r="2737" spans="1:10" ht="13.15" customHeight="1">
      <c r="A2737" s="93">
        <v>337</v>
      </c>
      <c r="B2737" s="93" t="s">
        <v>534</v>
      </c>
      <c r="C2737" s="1">
        <f>J2737</f>
        <v>21.09</v>
      </c>
      <c r="D2737" s="97"/>
      <c r="E2737" s="96"/>
      <c r="F2737" s="96"/>
      <c r="G2737" s="95"/>
      <c r="H2737" s="149" t="s">
        <v>951</v>
      </c>
      <c r="I2737" s="144"/>
      <c r="J2737" s="140">
        <v>21.09</v>
      </c>
    </row>
    <row r="2738" spans="1:10" ht="17.649999999999999" customHeight="1">
      <c r="D2738" s="113" t="s">
        <v>1411</v>
      </c>
      <c r="E2738" s="112"/>
      <c r="F2738" s="112"/>
      <c r="G2738" s="112"/>
      <c r="H2738" s="148"/>
      <c r="I2738" s="143"/>
      <c r="J2738" s="144"/>
    </row>
    <row r="2739" spans="1:10" ht="13.15" customHeight="1">
      <c r="D2739" s="105" t="s">
        <v>965</v>
      </c>
      <c r="E2739" s="104"/>
      <c r="F2739" s="103" t="s">
        <v>112</v>
      </c>
      <c r="G2739" s="103" t="s">
        <v>113</v>
      </c>
      <c r="H2739" s="150" t="s">
        <v>959</v>
      </c>
      <c r="I2739" s="142" t="s">
        <v>958</v>
      </c>
      <c r="J2739" s="141" t="s">
        <v>8</v>
      </c>
    </row>
    <row r="2740" spans="1:10" ht="13.15" customHeight="1">
      <c r="D2740" s="114" t="s">
        <v>1410</v>
      </c>
      <c r="E2740" s="99" t="s">
        <v>1409</v>
      </c>
      <c r="F2740" s="98" t="s">
        <v>136</v>
      </c>
      <c r="G2740" s="98" t="s">
        <v>226</v>
      </c>
      <c r="H2740" s="151">
        <v>1</v>
      </c>
      <c r="I2740" s="145">
        <v>171.95</v>
      </c>
      <c r="J2740" s="145">
        <v>171.95</v>
      </c>
    </row>
    <row r="2741" spans="1:10" ht="13.15" customHeight="1">
      <c r="A2741" s="93">
        <v>338</v>
      </c>
      <c r="B2741" s="93" t="s">
        <v>536</v>
      </c>
      <c r="C2741" s="1">
        <f>J2741</f>
        <v>171.95</v>
      </c>
      <c r="D2741" s="97"/>
      <c r="E2741" s="96"/>
      <c r="F2741" s="96"/>
      <c r="G2741" s="95"/>
      <c r="H2741" s="149" t="s">
        <v>951</v>
      </c>
      <c r="I2741" s="144"/>
      <c r="J2741" s="140">
        <v>171.95</v>
      </c>
    </row>
    <row r="2742" spans="1:10" ht="19.149999999999999" customHeight="1">
      <c r="D2742" s="109" t="s">
        <v>1408</v>
      </c>
      <c r="E2742" s="108"/>
      <c r="F2742" s="108"/>
      <c r="G2742" s="108"/>
      <c r="H2742" s="152"/>
      <c r="I2742" s="146"/>
      <c r="J2742" s="147"/>
    </row>
    <row r="2743" spans="1:10" ht="13.15" customHeight="1">
      <c r="D2743" s="105" t="s">
        <v>965</v>
      </c>
      <c r="E2743" s="104"/>
      <c r="F2743" s="103" t="s">
        <v>112</v>
      </c>
      <c r="G2743" s="103" t="s">
        <v>113</v>
      </c>
      <c r="H2743" s="150" t="s">
        <v>959</v>
      </c>
      <c r="I2743" s="142" t="s">
        <v>958</v>
      </c>
      <c r="J2743" s="141" t="s">
        <v>8</v>
      </c>
    </row>
    <row r="2744" spans="1:10" ht="19.149999999999999" customHeight="1">
      <c r="D2744" s="106">
        <v>7576</v>
      </c>
      <c r="E2744" s="107" t="s">
        <v>1407</v>
      </c>
      <c r="F2744" s="98" t="s">
        <v>121</v>
      </c>
      <c r="G2744" s="98" t="s">
        <v>118</v>
      </c>
      <c r="H2744" s="151">
        <v>1</v>
      </c>
      <c r="I2744" s="145">
        <v>124.58663636363629</v>
      </c>
      <c r="J2744" s="145">
        <v>124.58</v>
      </c>
    </row>
    <row r="2745" spans="1:10" ht="13.15" customHeight="1">
      <c r="D2745" s="105" t="s">
        <v>960</v>
      </c>
      <c r="E2745" s="104"/>
      <c r="F2745" s="103" t="s">
        <v>112</v>
      </c>
      <c r="G2745" s="103" t="s">
        <v>113</v>
      </c>
      <c r="H2745" s="150" t="s">
        <v>959</v>
      </c>
      <c r="I2745" s="142" t="s">
        <v>958</v>
      </c>
      <c r="J2745" s="141" t="s">
        <v>8</v>
      </c>
    </row>
    <row r="2746" spans="1:10" ht="13.15" customHeight="1">
      <c r="D2746" s="100">
        <v>88247</v>
      </c>
      <c r="E2746" s="99" t="s">
        <v>1300</v>
      </c>
      <c r="F2746" s="98" t="s">
        <v>121</v>
      </c>
      <c r="G2746" s="98" t="s">
        <v>147</v>
      </c>
      <c r="H2746" s="151">
        <v>0.44359999999999999</v>
      </c>
      <c r="I2746" s="145">
        <v>14.01</v>
      </c>
      <c r="J2746" s="145">
        <v>6.21</v>
      </c>
    </row>
    <row r="2747" spans="1:10" ht="13.15" customHeight="1">
      <c r="D2747" s="100">
        <v>88264</v>
      </c>
      <c r="E2747" s="99" t="s">
        <v>1299</v>
      </c>
      <c r="F2747" s="98" t="s">
        <v>121</v>
      </c>
      <c r="G2747" s="98" t="s">
        <v>147</v>
      </c>
      <c r="H2747" s="151">
        <v>0.44359999999999999</v>
      </c>
      <c r="I2747" s="145">
        <v>17.940000000000001</v>
      </c>
      <c r="J2747" s="145">
        <v>7.95</v>
      </c>
    </row>
    <row r="2748" spans="1:10" ht="13.15" customHeight="1">
      <c r="A2748" s="93">
        <v>339</v>
      </c>
      <c r="B2748" s="93">
        <v>102110</v>
      </c>
      <c r="C2748" s="1">
        <f>J2748</f>
        <v>138.73999999999998</v>
      </c>
      <c r="D2748" s="97"/>
      <c r="E2748" s="96"/>
      <c r="F2748" s="96"/>
      <c r="G2748" s="95"/>
      <c r="H2748" s="149" t="s">
        <v>951</v>
      </c>
      <c r="I2748" s="144"/>
      <c r="J2748" s="140">
        <v>138.73999999999998</v>
      </c>
    </row>
    <row r="2749" spans="1:10" ht="17.649999999999999" customHeight="1">
      <c r="D2749" s="113" t="s">
        <v>1406</v>
      </c>
      <c r="E2749" s="112"/>
      <c r="F2749" s="112"/>
      <c r="G2749" s="112"/>
      <c r="H2749" s="148"/>
      <c r="I2749" s="143"/>
      <c r="J2749" s="144"/>
    </row>
    <row r="2750" spans="1:10" ht="22.9" customHeight="1">
      <c r="D2750" s="111">
        <v>88264</v>
      </c>
      <c r="E2750" s="99" t="s">
        <v>1299</v>
      </c>
      <c r="F2750" s="128" t="s">
        <v>121</v>
      </c>
      <c r="G2750" s="98" t="s">
        <v>147</v>
      </c>
      <c r="H2750" s="151">
        <v>1</v>
      </c>
      <c r="I2750" s="145">
        <v>17.940000000000001</v>
      </c>
      <c r="J2750" s="145">
        <v>17.940000000000001</v>
      </c>
    </row>
    <row r="2751" spans="1:10" ht="14.65" customHeight="1">
      <c r="D2751" s="111">
        <v>10692</v>
      </c>
      <c r="E2751" s="99" t="s">
        <v>1405</v>
      </c>
      <c r="F2751" s="128" t="s">
        <v>136</v>
      </c>
      <c r="G2751" s="98" t="s">
        <v>226</v>
      </c>
      <c r="H2751" s="151">
        <v>1</v>
      </c>
      <c r="I2751" s="145">
        <v>251.81</v>
      </c>
      <c r="J2751" s="145">
        <v>251.81</v>
      </c>
    </row>
    <row r="2752" spans="1:10" ht="13.15" customHeight="1">
      <c r="A2752" s="93">
        <v>340</v>
      </c>
      <c r="B2752" s="93">
        <v>12876</v>
      </c>
      <c r="C2752" s="1">
        <f>J2752</f>
        <v>269.75</v>
      </c>
      <c r="D2752" s="127"/>
      <c r="E2752" s="126"/>
      <c r="F2752" s="126"/>
      <c r="G2752" s="125"/>
      <c r="H2752" s="149" t="s">
        <v>951</v>
      </c>
      <c r="I2752" s="144"/>
      <c r="J2752" s="140">
        <v>269.75</v>
      </c>
    </row>
    <row r="2753" spans="1:10" ht="19.149999999999999" customHeight="1">
      <c r="D2753" s="109" t="s">
        <v>1404</v>
      </c>
      <c r="E2753" s="108"/>
      <c r="F2753" s="108"/>
      <c r="G2753" s="108"/>
      <c r="H2753" s="152"/>
      <c r="I2753" s="146"/>
      <c r="J2753" s="147"/>
    </row>
    <row r="2754" spans="1:10" ht="13.15" customHeight="1">
      <c r="D2754" s="105" t="s">
        <v>965</v>
      </c>
      <c r="E2754" s="104"/>
      <c r="F2754" s="103" t="s">
        <v>112</v>
      </c>
      <c r="G2754" s="103" t="s">
        <v>113</v>
      </c>
      <c r="H2754" s="150" t="s">
        <v>959</v>
      </c>
      <c r="I2754" s="142" t="s">
        <v>958</v>
      </c>
      <c r="J2754" s="141" t="s">
        <v>8</v>
      </c>
    </row>
    <row r="2755" spans="1:10" ht="13.15" customHeight="1">
      <c r="D2755" s="106">
        <v>863</v>
      </c>
      <c r="E2755" s="99" t="s">
        <v>1403</v>
      </c>
      <c r="F2755" s="98" t="s">
        <v>121</v>
      </c>
      <c r="G2755" s="98" t="s">
        <v>125</v>
      </c>
      <c r="H2755" s="151">
        <v>11</v>
      </c>
      <c r="I2755" s="145">
        <v>42.67</v>
      </c>
      <c r="J2755" s="145">
        <v>469.37</v>
      </c>
    </row>
    <row r="2756" spans="1:10" ht="13.15" customHeight="1">
      <c r="D2756" s="105" t="s">
        <v>960</v>
      </c>
      <c r="E2756" s="104"/>
      <c r="F2756" s="103" t="s">
        <v>112</v>
      </c>
      <c r="G2756" s="103" t="s">
        <v>113</v>
      </c>
      <c r="H2756" s="150" t="s">
        <v>959</v>
      </c>
      <c r="I2756" s="142" t="s">
        <v>958</v>
      </c>
      <c r="J2756" s="141" t="s">
        <v>8</v>
      </c>
    </row>
    <row r="2757" spans="1:10" ht="31.9" customHeight="1">
      <c r="D2757" s="100">
        <v>5928</v>
      </c>
      <c r="E2757" s="107" t="s">
        <v>1402</v>
      </c>
      <c r="F2757" s="98" t="s">
        <v>121</v>
      </c>
      <c r="G2757" s="98" t="s">
        <v>954</v>
      </c>
      <c r="H2757" s="151">
        <v>7.9000000000000001E-2</v>
      </c>
      <c r="I2757" s="145">
        <v>192.71</v>
      </c>
      <c r="J2757" s="145">
        <v>15.22</v>
      </c>
    </row>
    <row r="2758" spans="1:10" ht="13.15" customHeight="1">
      <c r="D2758" s="100">
        <v>88247</v>
      </c>
      <c r="E2758" s="99" t="s">
        <v>1300</v>
      </c>
      <c r="F2758" s="98" t="s">
        <v>121</v>
      </c>
      <c r="G2758" s="98" t="s">
        <v>147</v>
      </c>
      <c r="H2758" s="151">
        <v>2.8149999999999999</v>
      </c>
      <c r="I2758" s="145">
        <v>14.01</v>
      </c>
      <c r="J2758" s="145">
        <v>39.43</v>
      </c>
    </row>
    <row r="2759" spans="1:10" ht="13.15" customHeight="1">
      <c r="D2759" s="100">
        <v>88264</v>
      </c>
      <c r="E2759" s="99" t="s">
        <v>1299</v>
      </c>
      <c r="F2759" s="98" t="s">
        <v>121</v>
      </c>
      <c r="G2759" s="98" t="s">
        <v>147</v>
      </c>
      <c r="H2759" s="151">
        <v>6.5261863525604848</v>
      </c>
      <c r="I2759" s="145">
        <v>17.940000000000001</v>
      </c>
      <c r="J2759" s="145">
        <v>117.07</v>
      </c>
    </row>
    <row r="2760" spans="1:10" ht="24.75" customHeight="1">
      <c r="D2760" s="100">
        <v>94962</v>
      </c>
      <c r="E2760" s="107" t="s">
        <v>1401</v>
      </c>
      <c r="F2760" s="98" t="s">
        <v>121</v>
      </c>
      <c r="G2760" s="98" t="s">
        <v>155</v>
      </c>
      <c r="H2760" s="151">
        <v>0.80300000000000005</v>
      </c>
      <c r="I2760" s="145">
        <v>314.77</v>
      </c>
      <c r="J2760" s="145">
        <v>252.76</v>
      </c>
    </row>
    <row r="2761" spans="1:10" ht="13.15" customHeight="1">
      <c r="A2761" s="93">
        <v>341</v>
      </c>
      <c r="B2761" s="93">
        <v>100612</v>
      </c>
      <c r="C2761" s="1">
        <f>J2761</f>
        <v>893.84999999999991</v>
      </c>
      <c r="D2761" s="97"/>
      <c r="E2761" s="96"/>
      <c r="F2761" s="96"/>
      <c r="G2761" s="95"/>
      <c r="H2761" s="149" t="s">
        <v>951</v>
      </c>
      <c r="I2761" s="144"/>
      <c r="J2761" s="140">
        <v>893.84999999999991</v>
      </c>
    </row>
    <row r="2762" spans="1:10" ht="19.149999999999999" customHeight="1">
      <c r="D2762" s="109" t="s">
        <v>1400</v>
      </c>
      <c r="E2762" s="108"/>
      <c r="F2762" s="108"/>
      <c r="G2762" s="108"/>
      <c r="H2762" s="152"/>
      <c r="I2762" s="146"/>
      <c r="J2762" s="147"/>
    </row>
    <row r="2763" spans="1:10" ht="13.15" customHeight="1">
      <c r="D2763" s="105" t="s">
        <v>991</v>
      </c>
      <c r="E2763" s="104"/>
      <c r="F2763" s="103" t="s">
        <v>112</v>
      </c>
      <c r="G2763" s="103" t="s">
        <v>113</v>
      </c>
      <c r="H2763" s="150" t="s">
        <v>959</v>
      </c>
      <c r="I2763" s="142" t="s">
        <v>958</v>
      </c>
      <c r="J2763" s="141" t="s">
        <v>8</v>
      </c>
    </row>
    <row r="2764" spans="1:10" ht="13.15" customHeight="1">
      <c r="D2764" s="114" t="s">
        <v>1309</v>
      </c>
      <c r="E2764" s="99" t="s">
        <v>1308</v>
      </c>
      <c r="F2764" s="98" t="s">
        <v>136</v>
      </c>
      <c r="G2764" s="98" t="s">
        <v>993</v>
      </c>
      <c r="H2764" s="151">
        <v>4</v>
      </c>
      <c r="I2764" s="145">
        <v>13.99</v>
      </c>
      <c r="J2764" s="145">
        <v>55.96</v>
      </c>
    </row>
    <row r="2765" spans="1:10" ht="13.15" customHeight="1">
      <c r="D2765" s="114" t="s">
        <v>1003</v>
      </c>
      <c r="E2765" s="99" t="s">
        <v>1002</v>
      </c>
      <c r="F2765" s="98" t="s">
        <v>136</v>
      </c>
      <c r="G2765" s="98" t="s">
        <v>993</v>
      </c>
      <c r="H2765" s="151">
        <v>4</v>
      </c>
      <c r="I2765" s="145">
        <v>10.55</v>
      </c>
      <c r="J2765" s="145">
        <v>42.2</v>
      </c>
    </row>
    <row r="2766" spans="1:10" ht="13.15" customHeight="1">
      <c r="D2766" s="105" t="s">
        <v>965</v>
      </c>
      <c r="E2766" s="104"/>
      <c r="F2766" s="103" t="s">
        <v>112</v>
      </c>
      <c r="G2766" s="103" t="s">
        <v>113</v>
      </c>
      <c r="H2766" s="150" t="s">
        <v>959</v>
      </c>
      <c r="I2766" s="142" t="s">
        <v>958</v>
      </c>
      <c r="J2766" s="141" t="s">
        <v>8</v>
      </c>
    </row>
    <row r="2767" spans="1:10" ht="19.149999999999999" customHeight="1">
      <c r="D2767" s="114" t="s">
        <v>1399</v>
      </c>
      <c r="E2767" s="107" t="s">
        <v>1398</v>
      </c>
      <c r="F2767" s="98" t="s">
        <v>136</v>
      </c>
      <c r="G2767" s="98" t="s">
        <v>226</v>
      </c>
      <c r="H2767" s="151">
        <v>1</v>
      </c>
      <c r="I2767" s="145">
        <v>1918.3880040828847</v>
      </c>
      <c r="J2767" s="145">
        <v>1918.38</v>
      </c>
    </row>
    <row r="2768" spans="1:10" ht="13.15" customHeight="1">
      <c r="D2768" s="105" t="s">
        <v>960</v>
      </c>
      <c r="E2768" s="104"/>
      <c r="F2768" s="103" t="s">
        <v>112</v>
      </c>
      <c r="G2768" s="103" t="s">
        <v>113</v>
      </c>
      <c r="H2768" s="150" t="s">
        <v>959</v>
      </c>
      <c r="I2768" s="142" t="s">
        <v>958</v>
      </c>
      <c r="J2768" s="141" t="s">
        <v>8</v>
      </c>
    </row>
    <row r="2769" spans="1:10" ht="13.15" customHeight="1">
      <c r="D2769" s="114" t="s">
        <v>995</v>
      </c>
      <c r="E2769" s="99" t="s">
        <v>994</v>
      </c>
      <c r="F2769" s="98" t="s">
        <v>136</v>
      </c>
      <c r="G2769" s="98" t="s">
        <v>993</v>
      </c>
      <c r="H2769" s="151">
        <v>4</v>
      </c>
      <c r="I2769" s="145">
        <v>2.98</v>
      </c>
      <c r="J2769" s="145">
        <v>11.92</v>
      </c>
    </row>
    <row r="2770" spans="1:10" ht="13.15" customHeight="1">
      <c r="D2770" s="114" t="s">
        <v>1305</v>
      </c>
      <c r="E2770" s="99" t="s">
        <v>1304</v>
      </c>
      <c r="F2770" s="98" t="s">
        <v>136</v>
      </c>
      <c r="G2770" s="98" t="s">
        <v>993</v>
      </c>
      <c r="H2770" s="151">
        <v>4</v>
      </c>
      <c r="I2770" s="145">
        <v>2.85</v>
      </c>
      <c r="J2770" s="145">
        <v>11.4</v>
      </c>
    </row>
    <row r="2771" spans="1:10" ht="13.15" customHeight="1">
      <c r="A2771" s="93">
        <v>342</v>
      </c>
      <c r="B2771" s="93" t="s">
        <v>539</v>
      </c>
      <c r="C2771" s="1">
        <f>J2771</f>
        <v>2039.8600000000004</v>
      </c>
      <c r="D2771" s="97"/>
      <c r="E2771" s="96"/>
      <c r="F2771" s="96"/>
      <c r="G2771" s="95"/>
      <c r="H2771" s="149" t="s">
        <v>951</v>
      </c>
      <c r="I2771" s="144"/>
      <c r="J2771" s="140">
        <v>2039.8600000000004</v>
      </c>
    </row>
    <row r="2772" spans="1:10" ht="17.649999999999999" customHeight="1">
      <c r="D2772" s="113" t="s">
        <v>1397</v>
      </c>
      <c r="E2772" s="112"/>
      <c r="F2772" s="112"/>
      <c r="G2772" s="112"/>
      <c r="H2772" s="148"/>
      <c r="I2772" s="143"/>
      <c r="J2772" s="144"/>
    </row>
    <row r="2773" spans="1:10" ht="13.15" customHeight="1">
      <c r="D2773" s="105" t="s">
        <v>965</v>
      </c>
      <c r="E2773" s="104"/>
      <c r="F2773" s="103" t="s">
        <v>112</v>
      </c>
      <c r="G2773" s="103" t="s">
        <v>113</v>
      </c>
      <c r="H2773" s="150" t="s">
        <v>959</v>
      </c>
      <c r="I2773" s="142" t="s">
        <v>958</v>
      </c>
      <c r="J2773" s="141" t="s">
        <v>8</v>
      </c>
    </row>
    <row r="2774" spans="1:10" ht="19.149999999999999" customHeight="1">
      <c r="D2774" s="106">
        <v>1091</v>
      </c>
      <c r="E2774" s="107" t="s">
        <v>1396</v>
      </c>
      <c r="F2774" s="98" t="s">
        <v>121</v>
      </c>
      <c r="G2774" s="98" t="s">
        <v>118</v>
      </c>
      <c r="H2774" s="151">
        <v>1</v>
      </c>
      <c r="I2774" s="145">
        <v>24.34</v>
      </c>
      <c r="J2774" s="145">
        <v>24.34</v>
      </c>
    </row>
    <row r="2775" spans="1:10" ht="24.75" customHeight="1">
      <c r="D2775" s="106">
        <v>11267</v>
      </c>
      <c r="E2775" s="107" t="s">
        <v>1395</v>
      </c>
      <c r="F2775" s="98" t="s">
        <v>121</v>
      </c>
      <c r="G2775" s="98" t="s">
        <v>118</v>
      </c>
      <c r="H2775" s="151">
        <v>2</v>
      </c>
      <c r="I2775" s="145">
        <v>0.9</v>
      </c>
      <c r="J2775" s="145">
        <v>1.8</v>
      </c>
    </row>
    <row r="2776" spans="1:10" ht="13.15" customHeight="1">
      <c r="D2776" s="106">
        <v>39996</v>
      </c>
      <c r="E2776" s="99" t="s">
        <v>1394</v>
      </c>
      <c r="F2776" s="98" t="s">
        <v>121</v>
      </c>
      <c r="G2776" s="98" t="s">
        <v>125</v>
      </c>
      <c r="H2776" s="151">
        <v>0.16639999999999999</v>
      </c>
      <c r="I2776" s="145">
        <v>4.12</v>
      </c>
      <c r="J2776" s="145">
        <v>0.68</v>
      </c>
    </row>
    <row r="2777" spans="1:10" ht="13.15" customHeight="1">
      <c r="D2777" s="106">
        <v>39997</v>
      </c>
      <c r="E2777" s="99" t="s">
        <v>1393</v>
      </c>
      <c r="F2777" s="98" t="s">
        <v>121</v>
      </c>
      <c r="G2777" s="98" t="s">
        <v>118</v>
      </c>
      <c r="H2777" s="151">
        <v>2</v>
      </c>
      <c r="I2777" s="145">
        <v>0.2</v>
      </c>
      <c r="J2777" s="145">
        <v>0.4</v>
      </c>
    </row>
    <row r="2778" spans="1:10" ht="13.15" customHeight="1">
      <c r="D2778" s="105" t="s">
        <v>960</v>
      </c>
      <c r="E2778" s="104"/>
      <c r="F2778" s="103" t="s">
        <v>112</v>
      </c>
      <c r="G2778" s="103" t="s">
        <v>113</v>
      </c>
      <c r="H2778" s="150" t="s">
        <v>959</v>
      </c>
      <c r="I2778" s="142" t="s">
        <v>958</v>
      </c>
      <c r="J2778" s="141" t="s">
        <v>8</v>
      </c>
    </row>
    <row r="2779" spans="1:10" ht="13.15" customHeight="1">
      <c r="D2779" s="100">
        <v>88247</v>
      </c>
      <c r="E2779" s="99" t="s">
        <v>1300</v>
      </c>
      <c r="F2779" s="98" t="s">
        <v>121</v>
      </c>
      <c r="G2779" s="98" t="s">
        <v>147</v>
      </c>
      <c r="H2779" s="151">
        <v>4.1484699999999999E-2</v>
      </c>
      <c r="I2779" s="145">
        <v>14.01</v>
      </c>
      <c r="J2779" s="145">
        <v>0.57999999999999996</v>
      </c>
    </row>
    <row r="2780" spans="1:10" ht="13.15" customHeight="1">
      <c r="D2780" s="100">
        <v>88264</v>
      </c>
      <c r="E2780" s="99" t="s">
        <v>1299</v>
      </c>
      <c r="F2780" s="98" t="s">
        <v>121</v>
      </c>
      <c r="G2780" s="98" t="s">
        <v>147</v>
      </c>
      <c r="H2780" s="151">
        <v>0.27715197014925419</v>
      </c>
      <c r="I2780" s="145">
        <v>17.940000000000001</v>
      </c>
      <c r="J2780" s="145">
        <v>4.97</v>
      </c>
    </row>
    <row r="2781" spans="1:10" ht="13.15" customHeight="1">
      <c r="A2781" s="93">
        <v>343</v>
      </c>
      <c r="B2781" s="93">
        <v>101538</v>
      </c>
      <c r="C2781" s="1">
        <f>J2781</f>
        <v>32.769999999999996</v>
      </c>
      <c r="D2781" s="97"/>
      <c r="E2781" s="96"/>
      <c r="F2781" s="96"/>
      <c r="G2781" s="95"/>
      <c r="H2781" s="149" t="s">
        <v>951</v>
      </c>
      <c r="I2781" s="144"/>
      <c r="J2781" s="140">
        <v>32.769999999999996</v>
      </c>
    </row>
    <row r="2782" spans="1:10" ht="17.649999999999999" customHeight="1">
      <c r="D2782" s="113" t="s">
        <v>1392</v>
      </c>
      <c r="E2782" s="112"/>
      <c r="F2782" s="112"/>
      <c r="G2782" s="112"/>
      <c r="H2782" s="148"/>
      <c r="I2782" s="143"/>
      <c r="J2782" s="144"/>
    </row>
    <row r="2783" spans="1:10" ht="13.15" customHeight="1">
      <c r="D2783" s="105" t="s">
        <v>965</v>
      </c>
      <c r="E2783" s="104"/>
      <c r="F2783" s="103" t="s">
        <v>112</v>
      </c>
      <c r="G2783" s="103" t="s">
        <v>113</v>
      </c>
      <c r="H2783" s="150" t="s">
        <v>959</v>
      </c>
      <c r="I2783" s="142" t="s">
        <v>958</v>
      </c>
      <c r="J2783" s="141" t="s">
        <v>8</v>
      </c>
    </row>
    <row r="2784" spans="1:10" ht="19.149999999999999" customHeight="1">
      <c r="D2784" s="106">
        <v>3398</v>
      </c>
      <c r="E2784" s="107" t="s">
        <v>1391</v>
      </c>
      <c r="F2784" s="98" t="s">
        <v>121</v>
      </c>
      <c r="G2784" s="98" t="s">
        <v>118</v>
      </c>
      <c r="H2784" s="151">
        <v>1</v>
      </c>
      <c r="I2784" s="145">
        <v>3.51</v>
      </c>
      <c r="J2784" s="145">
        <v>3.51</v>
      </c>
    </row>
    <row r="2785" spans="1:10" ht="13.15" customHeight="1">
      <c r="D2785" s="105" t="s">
        <v>960</v>
      </c>
      <c r="E2785" s="104"/>
      <c r="F2785" s="103" t="s">
        <v>112</v>
      </c>
      <c r="G2785" s="103" t="s">
        <v>113</v>
      </c>
      <c r="H2785" s="150" t="s">
        <v>959</v>
      </c>
      <c r="I2785" s="142" t="s">
        <v>958</v>
      </c>
      <c r="J2785" s="141" t="s">
        <v>8</v>
      </c>
    </row>
    <row r="2786" spans="1:10" ht="13.15" customHeight="1">
      <c r="D2786" s="100">
        <v>88247</v>
      </c>
      <c r="E2786" s="99" t="s">
        <v>1300</v>
      </c>
      <c r="F2786" s="98" t="s">
        <v>121</v>
      </c>
      <c r="G2786" s="98" t="s">
        <v>147</v>
      </c>
      <c r="H2786" s="151">
        <v>6.8770999999999997E-3</v>
      </c>
      <c r="I2786" s="145">
        <v>14.01</v>
      </c>
      <c r="J2786" s="145">
        <v>0.09</v>
      </c>
    </row>
    <row r="2787" spans="1:10" ht="13.15" customHeight="1">
      <c r="D2787" s="100">
        <v>88264</v>
      </c>
      <c r="E2787" s="99" t="s">
        <v>1299</v>
      </c>
      <c r="F2787" s="98" t="s">
        <v>121</v>
      </c>
      <c r="G2787" s="98" t="s">
        <v>147</v>
      </c>
      <c r="H2787" s="151">
        <v>4.8900999999999945E-2</v>
      </c>
      <c r="I2787" s="145">
        <v>17.940000000000001</v>
      </c>
      <c r="J2787" s="145">
        <v>0.87</v>
      </c>
    </row>
    <row r="2788" spans="1:10" ht="13.15" customHeight="1">
      <c r="A2788" s="93">
        <v>344</v>
      </c>
      <c r="B2788" s="93">
        <v>101548</v>
      </c>
      <c r="C2788" s="1">
        <f>J2788</f>
        <v>4.47</v>
      </c>
      <c r="D2788" s="97"/>
      <c r="E2788" s="96"/>
      <c r="F2788" s="96"/>
      <c r="G2788" s="95"/>
      <c r="H2788" s="149" t="s">
        <v>951</v>
      </c>
      <c r="I2788" s="144"/>
      <c r="J2788" s="140">
        <v>4.47</v>
      </c>
    </row>
    <row r="2789" spans="1:10" ht="17.649999999999999" customHeight="1">
      <c r="D2789" s="113" t="s">
        <v>1390</v>
      </c>
      <c r="E2789" s="112"/>
      <c r="F2789" s="112"/>
      <c r="G2789" s="112"/>
      <c r="H2789" s="148"/>
      <c r="I2789" s="143"/>
      <c r="J2789" s="144"/>
    </row>
    <row r="2790" spans="1:10" ht="13.15" customHeight="1">
      <c r="D2790" s="105" t="s">
        <v>965</v>
      </c>
      <c r="E2790" s="104"/>
      <c r="F2790" s="103" t="s">
        <v>112</v>
      </c>
      <c r="G2790" s="103" t="s">
        <v>113</v>
      </c>
      <c r="H2790" s="150" t="s">
        <v>959</v>
      </c>
      <c r="I2790" s="142" t="s">
        <v>958</v>
      </c>
      <c r="J2790" s="141" t="s">
        <v>8</v>
      </c>
    </row>
    <row r="2791" spans="1:10" ht="13.15" customHeight="1">
      <c r="D2791" s="117" t="s">
        <v>1380</v>
      </c>
      <c r="E2791" s="99" t="s">
        <v>1379</v>
      </c>
      <c r="F2791" s="98" t="s">
        <v>136</v>
      </c>
      <c r="G2791" s="98" t="s">
        <v>226</v>
      </c>
      <c r="H2791" s="151">
        <v>1</v>
      </c>
      <c r="I2791" s="145">
        <v>3.52</v>
      </c>
      <c r="J2791" s="145">
        <v>3.52</v>
      </c>
    </row>
    <row r="2792" spans="1:10" ht="13.15" customHeight="1">
      <c r="D2792" s="118">
        <v>88264</v>
      </c>
      <c r="E2792" s="99" t="s">
        <v>1299</v>
      </c>
      <c r="F2792" s="98" t="s">
        <v>121</v>
      </c>
      <c r="G2792" s="98" t="s">
        <v>147</v>
      </c>
      <c r="H2792" s="151">
        <v>0.31024285714285599</v>
      </c>
      <c r="I2792" s="145">
        <v>17.940000000000001</v>
      </c>
      <c r="J2792" s="145">
        <v>5.56</v>
      </c>
    </row>
    <row r="2793" spans="1:10" ht="24.75" customHeight="1">
      <c r="D2793" s="117" t="s">
        <v>1389</v>
      </c>
      <c r="E2793" s="107" t="s">
        <v>1388</v>
      </c>
      <c r="F2793" s="98" t="s">
        <v>136</v>
      </c>
      <c r="G2793" s="98" t="s">
        <v>226</v>
      </c>
      <c r="H2793" s="151">
        <v>1</v>
      </c>
      <c r="I2793" s="145">
        <v>44.832254716981126</v>
      </c>
      <c r="J2793" s="145">
        <v>44.83</v>
      </c>
    </row>
    <row r="2794" spans="1:10" ht="13.15" customHeight="1">
      <c r="A2794" s="93">
        <v>345</v>
      </c>
      <c r="B2794" s="93" t="s">
        <v>540</v>
      </c>
      <c r="C2794" s="1">
        <f>J2794</f>
        <v>53.91</v>
      </c>
      <c r="D2794" s="127"/>
      <c r="E2794" s="126"/>
      <c r="F2794" s="126"/>
      <c r="G2794" s="125"/>
      <c r="H2794" s="149" t="s">
        <v>951</v>
      </c>
      <c r="I2794" s="144"/>
      <c r="J2794" s="140">
        <v>53.91</v>
      </c>
    </row>
    <row r="2795" spans="1:10" ht="19.149999999999999" customHeight="1">
      <c r="D2795" s="109" t="s">
        <v>1387</v>
      </c>
      <c r="E2795" s="108"/>
      <c r="F2795" s="108"/>
      <c r="G2795" s="108"/>
      <c r="H2795" s="152"/>
      <c r="I2795" s="146"/>
      <c r="J2795" s="147"/>
    </row>
    <row r="2796" spans="1:10" ht="13.15" customHeight="1">
      <c r="D2796" s="105" t="s">
        <v>965</v>
      </c>
      <c r="E2796" s="104"/>
      <c r="F2796" s="103" t="s">
        <v>112</v>
      </c>
      <c r="G2796" s="103" t="s">
        <v>113</v>
      </c>
      <c r="H2796" s="150" t="s">
        <v>959</v>
      </c>
      <c r="I2796" s="142" t="s">
        <v>958</v>
      </c>
      <c r="J2796" s="141" t="s">
        <v>8</v>
      </c>
    </row>
    <row r="2797" spans="1:10" ht="19.149999999999999" customHeight="1">
      <c r="D2797" s="106">
        <v>34643</v>
      </c>
      <c r="E2797" s="107" t="s">
        <v>1386</v>
      </c>
      <c r="F2797" s="98" t="s">
        <v>121</v>
      </c>
      <c r="G2797" s="98" t="s">
        <v>118</v>
      </c>
      <c r="H2797" s="151">
        <v>1</v>
      </c>
      <c r="I2797" s="145">
        <v>10.85</v>
      </c>
      <c r="J2797" s="145">
        <v>10.85</v>
      </c>
    </row>
    <row r="2798" spans="1:10" ht="13.15" customHeight="1">
      <c r="D2798" s="105" t="s">
        <v>960</v>
      </c>
      <c r="E2798" s="104"/>
      <c r="F2798" s="103" t="s">
        <v>112</v>
      </c>
      <c r="G2798" s="103" t="s">
        <v>113</v>
      </c>
      <c r="H2798" s="150" t="s">
        <v>959</v>
      </c>
      <c r="I2798" s="142" t="s">
        <v>958</v>
      </c>
      <c r="J2798" s="141" t="s">
        <v>8</v>
      </c>
    </row>
    <row r="2799" spans="1:10" ht="13.15" customHeight="1">
      <c r="D2799" s="100">
        <v>88309</v>
      </c>
      <c r="E2799" s="99" t="s">
        <v>1080</v>
      </c>
      <c r="F2799" s="98" t="s">
        <v>121</v>
      </c>
      <c r="G2799" s="98" t="s">
        <v>147</v>
      </c>
      <c r="H2799" s="151">
        <v>0.11850043502824922</v>
      </c>
      <c r="I2799" s="145">
        <v>17.79</v>
      </c>
      <c r="J2799" s="145">
        <v>2.1</v>
      </c>
    </row>
    <row r="2800" spans="1:10" ht="13.15" customHeight="1">
      <c r="D2800" s="100">
        <v>88316</v>
      </c>
      <c r="E2800" s="99" t="s">
        <v>970</v>
      </c>
      <c r="F2800" s="98" t="s">
        <v>121</v>
      </c>
      <c r="G2800" s="98" t="s">
        <v>147</v>
      </c>
      <c r="H2800" s="151">
        <v>0.16930000000000001</v>
      </c>
      <c r="I2800" s="145">
        <v>13.88</v>
      </c>
      <c r="J2800" s="145">
        <v>2.34</v>
      </c>
    </row>
    <row r="2801" spans="1:10" ht="19.149999999999999" customHeight="1">
      <c r="D2801" s="100">
        <v>101618</v>
      </c>
      <c r="E2801" s="107" t="s">
        <v>1385</v>
      </c>
      <c r="F2801" s="98" t="s">
        <v>121</v>
      </c>
      <c r="G2801" s="98" t="s">
        <v>155</v>
      </c>
      <c r="H2801" s="151">
        <v>1.41E-2</v>
      </c>
      <c r="I2801" s="145">
        <v>144.41999999999999</v>
      </c>
      <c r="J2801" s="145">
        <v>2.0299999999999998</v>
      </c>
    </row>
    <row r="2802" spans="1:10" ht="13.15" customHeight="1">
      <c r="A2802" s="93">
        <v>346</v>
      </c>
      <c r="B2802" s="93">
        <v>98111</v>
      </c>
      <c r="C2802" s="1">
        <f>J2802</f>
        <v>17.32</v>
      </c>
      <c r="D2802" s="97"/>
      <c r="E2802" s="96"/>
      <c r="F2802" s="96"/>
      <c r="G2802" s="95"/>
      <c r="H2802" s="149" t="s">
        <v>951</v>
      </c>
      <c r="I2802" s="144"/>
      <c r="J2802" s="140">
        <v>17.32</v>
      </c>
    </row>
    <row r="2803" spans="1:10" ht="17.649999999999999" customHeight="1">
      <c r="D2803" s="113" t="s">
        <v>1384</v>
      </c>
      <c r="E2803" s="112"/>
      <c r="F2803" s="112"/>
      <c r="G2803" s="112"/>
      <c r="H2803" s="148"/>
      <c r="I2803" s="143"/>
      <c r="J2803" s="144"/>
    </row>
    <row r="2804" spans="1:10" ht="13.15" customHeight="1">
      <c r="D2804" s="105" t="s">
        <v>991</v>
      </c>
      <c r="E2804" s="104"/>
      <c r="F2804" s="103" t="s">
        <v>112</v>
      </c>
      <c r="G2804" s="103" t="s">
        <v>113</v>
      </c>
      <c r="H2804" s="150" t="s">
        <v>959</v>
      </c>
      <c r="I2804" s="142" t="s">
        <v>958</v>
      </c>
      <c r="J2804" s="141" t="s">
        <v>8</v>
      </c>
    </row>
    <row r="2805" spans="1:10" ht="13.15" customHeight="1">
      <c r="D2805" s="118">
        <v>88264</v>
      </c>
      <c r="E2805" s="99" t="s">
        <v>1299</v>
      </c>
      <c r="F2805" s="98" t="s">
        <v>121</v>
      </c>
      <c r="G2805" s="98" t="s">
        <v>147</v>
      </c>
      <c r="H2805" s="151">
        <v>8.5111111111111096E-2</v>
      </c>
      <c r="I2805" s="145">
        <v>17.940000000000001</v>
      </c>
      <c r="J2805" s="145">
        <v>1.52</v>
      </c>
    </row>
    <row r="2806" spans="1:10" ht="22.15" customHeight="1">
      <c r="D2806" s="118">
        <v>88247</v>
      </c>
      <c r="E2806" s="99" t="s">
        <v>1300</v>
      </c>
      <c r="F2806" s="98" t="s">
        <v>121</v>
      </c>
      <c r="G2806" s="98" t="s">
        <v>147</v>
      </c>
      <c r="H2806" s="151">
        <v>0.1</v>
      </c>
      <c r="I2806" s="145">
        <v>14.01</v>
      </c>
      <c r="J2806" s="145">
        <v>1.4</v>
      </c>
    </row>
    <row r="2807" spans="1:10" ht="13.15" customHeight="1">
      <c r="D2807" s="105" t="s">
        <v>965</v>
      </c>
      <c r="E2807" s="104"/>
      <c r="F2807" s="103" t="s">
        <v>112</v>
      </c>
      <c r="G2807" s="103" t="s">
        <v>113</v>
      </c>
      <c r="H2807" s="150" t="s">
        <v>959</v>
      </c>
      <c r="I2807" s="142" t="s">
        <v>958</v>
      </c>
      <c r="J2807" s="141" t="s">
        <v>8</v>
      </c>
    </row>
    <row r="2808" spans="1:10" ht="13.15" customHeight="1">
      <c r="D2808" s="117" t="s">
        <v>1383</v>
      </c>
      <c r="E2808" s="99" t="s">
        <v>1382</v>
      </c>
      <c r="F2808" s="98" t="s">
        <v>140</v>
      </c>
      <c r="G2808" s="98" t="s">
        <v>118</v>
      </c>
      <c r="H2808" s="151">
        <v>1</v>
      </c>
      <c r="I2808" s="145">
        <v>54.28</v>
      </c>
      <c r="J2808" s="145">
        <v>54.28</v>
      </c>
    </row>
    <row r="2809" spans="1:10" ht="13.15" customHeight="1">
      <c r="A2809" s="93">
        <v>347</v>
      </c>
      <c r="B2809" s="93">
        <v>78032</v>
      </c>
      <c r="C2809" s="1">
        <f>J2809</f>
        <v>57.2</v>
      </c>
      <c r="D2809" s="97"/>
      <c r="E2809" s="96"/>
      <c r="F2809" s="96"/>
      <c r="G2809" s="95"/>
      <c r="H2809" s="149" t="s">
        <v>951</v>
      </c>
      <c r="I2809" s="144"/>
      <c r="J2809" s="140">
        <v>57.2</v>
      </c>
    </row>
    <row r="2810" spans="1:10" ht="17.649999999999999" customHeight="1">
      <c r="D2810" s="113" t="s">
        <v>1381</v>
      </c>
      <c r="E2810" s="112"/>
      <c r="F2810" s="112"/>
      <c r="G2810" s="112"/>
      <c r="H2810" s="148"/>
      <c r="I2810" s="143"/>
      <c r="J2810" s="144"/>
    </row>
    <row r="2811" spans="1:10" ht="13.15" customHeight="1">
      <c r="D2811" s="105" t="s">
        <v>965</v>
      </c>
      <c r="E2811" s="104"/>
      <c r="F2811" s="103" t="s">
        <v>112</v>
      </c>
      <c r="G2811" s="103" t="s">
        <v>113</v>
      </c>
      <c r="H2811" s="150" t="s">
        <v>959</v>
      </c>
      <c r="I2811" s="142" t="s">
        <v>958</v>
      </c>
      <c r="J2811" s="141" t="s">
        <v>8</v>
      </c>
    </row>
    <row r="2812" spans="1:10" ht="13.15" customHeight="1">
      <c r="D2812" s="114" t="s">
        <v>1380</v>
      </c>
      <c r="E2812" s="99" t="s">
        <v>1379</v>
      </c>
      <c r="F2812" s="98" t="s">
        <v>136</v>
      </c>
      <c r="G2812" s="98" t="s">
        <v>226</v>
      </c>
      <c r="H2812" s="151">
        <v>1</v>
      </c>
      <c r="I2812" s="145">
        <v>3.52</v>
      </c>
      <c r="J2812" s="145">
        <v>3.52</v>
      </c>
    </row>
    <row r="2813" spans="1:10" ht="13.15" customHeight="1">
      <c r="A2813" s="93">
        <v>348</v>
      </c>
      <c r="B2813" s="93" t="s">
        <v>542</v>
      </c>
      <c r="C2813" s="1">
        <f>J2813</f>
        <v>3.52</v>
      </c>
      <c r="D2813" s="97"/>
      <c r="E2813" s="96"/>
      <c r="F2813" s="96"/>
      <c r="G2813" s="95"/>
      <c r="H2813" s="149" t="s">
        <v>951</v>
      </c>
      <c r="I2813" s="144"/>
      <c r="J2813" s="140">
        <v>3.52</v>
      </c>
    </row>
    <row r="2814" spans="1:10" ht="17.649999999999999" customHeight="1">
      <c r="D2814" s="113" t="s">
        <v>1378</v>
      </c>
      <c r="E2814" s="112"/>
      <c r="F2814" s="112"/>
      <c r="G2814" s="112"/>
      <c r="H2814" s="148"/>
      <c r="I2814" s="143"/>
      <c r="J2814" s="144"/>
    </row>
    <row r="2815" spans="1:10" ht="13.15" customHeight="1">
      <c r="A2815" s="93">
        <v>349</v>
      </c>
      <c r="B2815" s="93">
        <v>43132</v>
      </c>
      <c r="C2815" s="1">
        <f>J2815</f>
        <v>23.28</v>
      </c>
      <c r="D2815" s="113"/>
      <c r="E2815" s="94"/>
      <c r="H2815" s="149" t="s">
        <v>951</v>
      </c>
      <c r="J2815" s="140">
        <v>23.28</v>
      </c>
    </row>
    <row r="2816" spans="1:10" ht="17.649999999999999" customHeight="1">
      <c r="D2816" s="113" t="s">
        <v>1377</v>
      </c>
      <c r="E2816" s="112"/>
      <c r="F2816" s="112"/>
      <c r="G2816" s="112"/>
      <c r="H2816" s="148"/>
      <c r="I2816" s="143"/>
      <c r="J2816" s="144"/>
    </row>
    <row r="2817" spans="1:10" ht="19.149999999999999" customHeight="1">
      <c r="D2817" s="111">
        <v>88248</v>
      </c>
      <c r="E2817" s="107" t="s">
        <v>1102</v>
      </c>
      <c r="F2817" s="98" t="s">
        <v>121</v>
      </c>
      <c r="G2817" s="98" t="s">
        <v>147</v>
      </c>
      <c r="H2817" s="151">
        <v>0.30599999999999999</v>
      </c>
      <c r="I2817" s="145">
        <v>13.51</v>
      </c>
      <c r="J2817" s="145">
        <v>4.13</v>
      </c>
    </row>
    <row r="2818" spans="1:10" ht="19.149999999999999" customHeight="1">
      <c r="D2818" s="111">
        <v>88267</v>
      </c>
      <c r="E2818" s="107" t="s">
        <v>1374</v>
      </c>
      <c r="F2818" s="98" t="s">
        <v>121</v>
      </c>
      <c r="G2818" s="98" t="s">
        <v>147</v>
      </c>
      <c r="H2818" s="151">
        <v>0.30661200000000105</v>
      </c>
      <c r="I2818" s="145">
        <v>17.309999999999999</v>
      </c>
      <c r="J2818" s="145">
        <v>5.3</v>
      </c>
    </row>
    <row r="2819" spans="1:10" ht="19.149999999999999" customHeight="1">
      <c r="D2819" s="111">
        <v>7701</v>
      </c>
      <c r="E2819" s="107" t="s">
        <v>1376</v>
      </c>
      <c r="F2819" s="98" t="s">
        <v>121</v>
      </c>
      <c r="G2819" s="98" t="s">
        <v>125</v>
      </c>
      <c r="H2819" s="151">
        <v>1.0389999999999999</v>
      </c>
      <c r="I2819" s="145">
        <v>135.16999999999999</v>
      </c>
      <c r="J2819" s="145">
        <v>140.44</v>
      </c>
    </row>
    <row r="2820" spans="1:10" ht="13.15" customHeight="1">
      <c r="A2820" s="93">
        <v>350</v>
      </c>
      <c r="B2820" s="93">
        <v>92336</v>
      </c>
      <c r="C2820" s="1">
        <f>J2820</f>
        <v>149.87</v>
      </c>
      <c r="D2820" s="127"/>
      <c r="E2820" s="126"/>
      <c r="F2820" s="126"/>
      <c r="G2820" s="125"/>
      <c r="H2820" s="149" t="s">
        <v>951</v>
      </c>
      <c r="I2820" s="144"/>
      <c r="J2820" s="140">
        <v>149.87</v>
      </c>
    </row>
    <row r="2821" spans="1:10" ht="23.25" customHeight="1">
      <c r="D2821" s="113" t="s">
        <v>1375</v>
      </c>
      <c r="E2821" s="112"/>
      <c r="F2821" s="112"/>
      <c r="G2821" s="112"/>
      <c r="H2821" s="148"/>
      <c r="I2821" s="143"/>
      <c r="J2821" s="144"/>
    </row>
    <row r="2822" spans="1:10" ht="19.149999999999999" customHeight="1">
      <c r="D2822" s="111">
        <v>88248</v>
      </c>
      <c r="E2822" s="107" t="s">
        <v>1102</v>
      </c>
      <c r="F2822" s="98" t="s">
        <v>121</v>
      </c>
      <c r="G2822" s="98" t="s">
        <v>147</v>
      </c>
      <c r="H2822" s="151">
        <v>0.15</v>
      </c>
      <c r="I2822" s="145">
        <v>13.51</v>
      </c>
      <c r="J2822" s="145">
        <v>2.02</v>
      </c>
    </row>
    <row r="2823" spans="1:10" ht="19.149999999999999" customHeight="1">
      <c r="D2823" s="111">
        <v>88267</v>
      </c>
      <c r="E2823" s="107" t="s">
        <v>1374</v>
      </c>
      <c r="F2823" s="98" t="s">
        <v>121</v>
      </c>
      <c r="G2823" s="98" t="s">
        <v>147</v>
      </c>
      <c r="H2823" s="151">
        <v>0.15099999999999975</v>
      </c>
      <c r="I2823" s="145">
        <v>17.309999999999999</v>
      </c>
      <c r="J2823" s="145">
        <v>2.61</v>
      </c>
    </row>
    <row r="2824" spans="1:10" ht="19.149999999999999" customHeight="1">
      <c r="D2824" s="111">
        <v>2619</v>
      </c>
      <c r="E2824" s="99" t="s">
        <v>1373</v>
      </c>
      <c r="F2824" s="98" t="s">
        <v>121</v>
      </c>
      <c r="G2824" s="98" t="s">
        <v>113</v>
      </c>
      <c r="H2824" s="151">
        <v>1</v>
      </c>
      <c r="I2824" s="145">
        <v>66.290000000000006</v>
      </c>
      <c r="J2824" s="145">
        <v>66.290000000000006</v>
      </c>
    </row>
    <row r="2825" spans="1:10" ht="13.15" customHeight="1">
      <c r="A2825" s="93">
        <v>351</v>
      </c>
      <c r="B2825" s="93">
        <v>2619</v>
      </c>
      <c r="C2825" s="1">
        <f>J2825</f>
        <v>70.92</v>
      </c>
      <c r="D2825" s="127"/>
      <c r="E2825" s="126"/>
      <c r="F2825" s="126"/>
      <c r="G2825" s="125"/>
      <c r="H2825" s="149" t="s">
        <v>951</v>
      </c>
      <c r="I2825" s="144"/>
      <c r="J2825" s="140">
        <v>70.92</v>
      </c>
    </row>
    <row r="2826" spans="1:10" ht="17.649999999999999" customHeight="1">
      <c r="D2826" s="113" t="s">
        <v>1372</v>
      </c>
      <c r="E2826" s="112"/>
      <c r="F2826" s="112"/>
      <c r="G2826" s="112"/>
      <c r="H2826" s="148"/>
      <c r="I2826" s="143"/>
      <c r="J2826" s="144"/>
    </row>
    <row r="2827" spans="1:10" ht="13.15" customHeight="1">
      <c r="D2827" s="105" t="s">
        <v>991</v>
      </c>
      <c r="E2827" s="104"/>
      <c r="F2827" s="103" t="s">
        <v>112</v>
      </c>
      <c r="G2827" s="103" t="s">
        <v>113</v>
      </c>
      <c r="H2827" s="150" t="s">
        <v>959</v>
      </c>
      <c r="I2827" s="142" t="s">
        <v>958</v>
      </c>
      <c r="J2827" s="141" t="s">
        <v>8</v>
      </c>
    </row>
    <row r="2828" spans="1:10" ht="13.15" customHeight="1">
      <c r="D2828" s="114" t="s">
        <v>1309</v>
      </c>
      <c r="E2828" s="99" t="s">
        <v>1308</v>
      </c>
      <c r="F2828" s="98" t="s">
        <v>136</v>
      </c>
      <c r="G2828" s="98" t="s">
        <v>993</v>
      </c>
      <c r="H2828" s="151">
        <v>0.16</v>
      </c>
      <c r="I2828" s="145">
        <v>13.99</v>
      </c>
      <c r="J2828" s="145">
        <v>2.23</v>
      </c>
    </row>
    <row r="2829" spans="1:10" ht="13.15" customHeight="1">
      <c r="D2829" s="114" t="s">
        <v>1003</v>
      </c>
      <c r="E2829" s="99" t="s">
        <v>1002</v>
      </c>
      <c r="F2829" s="98" t="s">
        <v>136</v>
      </c>
      <c r="G2829" s="98" t="s">
        <v>993</v>
      </c>
      <c r="H2829" s="151">
        <v>0.16</v>
      </c>
      <c r="I2829" s="145">
        <v>10.55</v>
      </c>
      <c r="J2829" s="145">
        <v>1.68</v>
      </c>
    </row>
    <row r="2830" spans="1:10" ht="13.15" customHeight="1">
      <c r="D2830" s="105" t="s">
        <v>965</v>
      </c>
      <c r="E2830" s="104"/>
      <c r="F2830" s="103" t="s">
        <v>112</v>
      </c>
      <c r="G2830" s="103" t="s">
        <v>113</v>
      </c>
      <c r="H2830" s="150" t="s">
        <v>959</v>
      </c>
      <c r="I2830" s="142" t="s">
        <v>958</v>
      </c>
      <c r="J2830" s="141" t="s">
        <v>8</v>
      </c>
    </row>
    <row r="2831" spans="1:10" ht="13.15" customHeight="1">
      <c r="D2831" s="114" t="s">
        <v>1371</v>
      </c>
      <c r="E2831" s="99" t="s">
        <v>1370</v>
      </c>
      <c r="F2831" s="98" t="s">
        <v>136</v>
      </c>
      <c r="G2831" s="98" t="s">
        <v>547</v>
      </c>
      <c r="H2831" s="151">
        <v>1</v>
      </c>
      <c r="I2831" s="145">
        <v>91.921561855670078</v>
      </c>
      <c r="J2831" s="145">
        <v>91.92</v>
      </c>
    </row>
    <row r="2832" spans="1:10" ht="13.15" customHeight="1">
      <c r="D2832" s="105" t="s">
        <v>960</v>
      </c>
      <c r="E2832" s="104"/>
      <c r="F2832" s="103" t="s">
        <v>112</v>
      </c>
      <c r="G2832" s="103" t="s">
        <v>113</v>
      </c>
      <c r="H2832" s="150" t="s">
        <v>959</v>
      </c>
      <c r="I2832" s="142" t="s">
        <v>958</v>
      </c>
      <c r="J2832" s="141" t="s">
        <v>8</v>
      </c>
    </row>
    <row r="2833" spans="1:10" ht="13.15" customHeight="1">
      <c r="D2833" s="114" t="s">
        <v>995</v>
      </c>
      <c r="E2833" s="99" t="s">
        <v>994</v>
      </c>
      <c r="F2833" s="98" t="s">
        <v>136</v>
      </c>
      <c r="G2833" s="98" t="s">
        <v>993</v>
      </c>
      <c r="H2833" s="151">
        <v>0.16</v>
      </c>
      <c r="I2833" s="145">
        <v>2.98</v>
      </c>
      <c r="J2833" s="145">
        <v>0.47</v>
      </c>
    </row>
    <row r="2834" spans="1:10" ht="13.15" customHeight="1">
      <c r="D2834" s="114" t="s">
        <v>1305</v>
      </c>
      <c r="E2834" s="99" t="s">
        <v>1304</v>
      </c>
      <c r="F2834" s="98" t="s">
        <v>136</v>
      </c>
      <c r="G2834" s="98" t="s">
        <v>993</v>
      </c>
      <c r="H2834" s="151">
        <v>0.16</v>
      </c>
      <c r="I2834" s="145">
        <v>2.85</v>
      </c>
      <c r="J2834" s="145">
        <v>0.45</v>
      </c>
    </row>
    <row r="2835" spans="1:10" ht="13.15" customHeight="1">
      <c r="A2835" s="93">
        <v>352</v>
      </c>
      <c r="B2835" s="93" t="s">
        <v>545</v>
      </c>
      <c r="C2835" s="1">
        <f>J2835</f>
        <v>96.75</v>
      </c>
      <c r="D2835" s="97"/>
      <c r="E2835" s="96"/>
      <c r="F2835" s="96"/>
      <c r="G2835" s="95"/>
      <c r="H2835" s="149" t="s">
        <v>951</v>
      </c>
      <c r="I2835" s="144"/>
      <c r="J2835" s="140">
        <v>96.75</v>
      </c>
    </row>
    <row r="2836" spans="1:10" ht="19.149999999999999" customHeight="1">
      <c r="D2836" s="109" t="s">
        <v>1369</v>
      </c>
      <c r="E2836" s="108"/>
      <c r="F2836" s="108"/>
      <c r="G2836" s="108"/>
      <c r="H2836" s="152"/>
      <c r="I2836" s="146"/>
      <c r="J2836" s="147"/>
    </row>
    <row r="2837" spans="1:10" ht="13.15" customHeight="1">
      <c r="A2837" s="93">
        <v>353</v>
      </c>
      <c r="B2837" s="93">
        <v>39585</v>
      </c>
      <c r="C2837" s="1">
        <f>J2837</f>
        <v>83623.360000000001</v>
      </c>
      <c r="D2837" s="113"/>
      <c r="E2837" s="94"/>
      <c r="H2837" s="149" t="s">
        <v>951</v>
      </c>
      <c r="J2837" s="140">
        <v>83623.360000000001</v>
      </c>
    </row>
    <row r="2838" spans="1:10" ht="17.649999999999999" customHeight="1">
      <c r="D2838" s="113" t="s">
        <v>1368</v>
      </c>
      <c r="E2838" s="112"/>
      <c r="F2838" s="112"/>
      <c r="G2838" s="112"/>
      <c r="H2838" s="148"/>
      <c r="I2838" s="143"/>
      <c r="J2838" s="144"/>
    </row>
    <row r="2839" spans="1:10" ht="13.15" customHeight="1">
      <c r="A2839" s="93">
        <v>354</v>
      </c>
      <c r="B2839" s="93">
        <v>88264</v>
      </c>
      <c r="C2839" s="1">
        <f>J2839</f>
        <v>17.940000000000001</v>
      </c>
      <c r="D2839" s="113"/>
      <c r="E2839" s="94"/>
      <c r="H2839" s="149" t="s">
        <v>951</v>
      </c>
      <c r="J2839" s="140">
        <v>17.940000000000001</v>
      </c>
    </row>
    <row r="2840" spans="1:10" ht="24" customHeight="1">
      <c r="D2840" s="113" t="s">
        <v>1367</v>
      </c>
      <c r="E2840" s="112"/>
      <c r="F2840" s="112"/>
      <c r="G2840" s="112"/>
      <c r="H2840" s="148"/>
      <c r="I2840" s="143"/>
      <c r="J2840" s="144"/>
    </row>
    <row r="2841" spans="1:10" ht="13.15" customHeight="1">
      <c r="A2841" s="93">
        <v>355</v>
      </c>
      <c r="B2841" s="93">
        <v>88247</v>
      </c>
      <c r="C2841" s="1">
        <f>J2841</f>
        <v>14.01</v>
      </c>
      <c r="D2841" s="113"/>
      <c r="E2841" s="94"/>
      <c r="H2841" s="149" t="s">
        <v>951</v>
      </c>
      <c r="J2841" s="140">
        <v>14.01</v>
      </c>
    </row>
    <row r="2842" spans="1:10" ht="17.649999999999999" customHeight="1">
      <c r="D2842" s="113" t="s">
        <v>1366</v>
      </c>
      <c r="E2842" s="112"/>
      <c r="F2842" s="112"/>
      <c r="G2842" s="112"/>
      <c r="H2842" s="148"/>
      <c r="I2842" s="143"/>
      <c r="J2842" s="144"/>
    </row>
    <row r="2843" spans="1:10" ht="13.15" customHeight="1">
      <c r="D2843" s="105" t="s">
        <v>991</v>
      </c>
      <c r="E2843" s="104"/>
      <c r="F2843" s="103" t="s">
        <v>112</v>
      </c>
      <c r="G2843" s="103" t="s">
        <v>113</v>
      </c>
      <c r="H2843" s="150" t="s">
        <v>959</v>
      </c>
      <c r="I2843" s="142" t="s">
        <v>958</v>
      </c>
      <c r="J2843" s="141" t="s">
        <v>8</v>
      </c>
    </row>
    <row r="2844" spans="1:10" ht="19.899999999999999" customHeight="1">
      <c r="D2844" s="115">
        <v>88247</v>
      </c>
      <c r="E2844" s="99" t="s">
        <v>1300</v>
      </c>
      <c r="F2844" s="98" t="s">
        <v>121</v>
      </c>
      <c r="G2844" s="98" t="s">
        <v>147</v>
      </c>
      <c r="H2844" s="151">
        <v>0.15</v>
      </c>
      <c r="I2844" s="145">
        <v>14.01</v>
      </c>
      <c r="J2844" s="145">
        <v>2.1</v>
      </c>
    </row>
    <row r="2845" spans="1:10" ht="13.15" customHeight="1">
      <c r="D2845" s="105" t="s">
        <v>965</v>
      </c>
      <c r="E2845" s="104"/>
      <c r="F2845" s="103" t="s">
        <v>112</v>
      </c>
      <c r="G2845" s="103" t="s">
        <v>113</v>
      </c>
      <c r="H2845" s="150" t="s">
        <v>959</v>
      </c>
      <c r="I2845" s="142" t="s">
        <v>958</v>
      </c>
      <c r="J2845" s="141" t="s">
        <v>8</v>
      </c>
    </row>
    <row r="2846" spans="1:10" ht="13.15" customHeight="1">
      <c r="D2846" s="110" t="s">
        <v>1365</v>
      </c>
      <c r="E2846" s="99" t="s">
        <v>1364</v>
      </c>
      <c r="F2846" s="98" t="s">
        <v>513</v>
      </c>
      <c r="G2846" s="98" t="s">
        <v>118</v>
      </c>
      <c r="H2846" s="151">
        <v>1</v>
      </c>
      <c r="I2846" s="145">
        <v>1340</v>
      </c>
      <c r="J2846" s="145">
        <v>1340</v>
      </c>
    </row>
    <row r="2847" spans="1:10" ht="13.15" customHeight="1">
      <c r="D2847" s="105" t="s">
        <v>960</v>
      </c>
      <c r="E2847" s="104"/>
      <c r="F2847" s="103" t="s">
        <v>112</v>
      </c>
      <c r="G2847" s="103" t="s">
        <v>113</v>
      </c>
      <c r="H2847" s="150" t="s">
        <v>959</v>
      </c>
      <c r="I2847" s="142" t="s">
        <v>958</v>
      </c>
      <c r="J2847" s="141" t="s">
        <v>8</v>
      </c>
    </row>
    <row r="2848" spans="1:10" ht="13.15" customHeight="1">
      <c r="D2848" s="100">
        <v>88264</v>
      </c>
      <c r="E2848" s="99" t="s">
        <v>1299</v>
      </c>
      <c r="F2848" s="98" t="s">
        <v>121</v>
      </c>
      <c r="G2848" s="98" t="s">
        <v>147</v>
      </c>
      <c r="H2848" s="151">
        <v>0.15</v>
      </c>
      <c r="I2848" s="145">
        <v>17.940000000000001</v>
      </c>
      <c r="J2848" s="145">
        <v>2.69</v>
      </c>
    </row>
    <row r="2849" spans="1:10" ht="13.15" customHeight="1">
      <c r="A2849" s="93">
        <v>356</v>
      </c>
      <c r="B2849" s="93" t="s">
        <v>548</v>
      </c>
      <c r="C2849" s="1">
        <f>J2849</f>
        <v>1344.79</v>
      </c>
      <c r="D2849" s="97"/>
      <c r="E2849" s="96"/>
      <c r="F2849" s="96"/>
      <c r="G2849" s="95"/>
      <c r="H2849" s="149" t="s">
        <v>951</v>
      </c>
      <c r="I2849" s="144"/>
      <c r="J2849" s="140">
        <v>1344.79</v>
      </c>
    </row>
    <row r="2850" spans="1:10" ht="17.649999999999999" customHeight="1">
      <c r="D2850" s="113" t="s">
        <v>1363</v>
      </c>
      <c r="E2850" s="112"/>
      <c r="F2850" s="112"/>
      <c r="G2850" s="112"/>
      <c r="H2850" s="148"/>
      <c r="I2850" s="143"/>
      <c r="J2850" s="144"/>
    </row>
    <row r="2851" spans="1:10" ht="13.15" customHeight="1">
      <c r="D2851" s="105" t="s">
        <v>1350</v>
      </c>
      <c r="E2851" s="104"/>
      <c r="F2851" s="103" t="s">
        <v>112</v>
      </c>
      <c r="G2851" s="103" t="s">
        <v>113</v>
      </c>
      <c r="H2851" s="150" t="s">
        <v>959</v>
      </c>
      <c r="I2851" s="142" t="s">
        <v>958</v>
      </c>
      <c r="J2851" s="141" t="s">
        <v>8</v>
      </c>
    </row>
    <row r="2852" spans="1:10" ht="13.15" customHeight="1">
      <c r="D2852" s="110" t="s">
        <v>1362</v>
      </c>
      <c r="E2852" s="99" t="s">
        <v>1361</v>
      </c>
      <c r="F2852" s="98" t="s">
        <v>513</v>
      </c>
      <c r="G2852" s="98" t="s">
        <v>118</v>
      </c>
      <c r="H2852" s="151">
        <v>1</v>
      </c>
      <c r="I2852" s="145">
        <v>14661.59010688259</v>
      </c>
      <c r="J2852" s="145">
        <v>14661.59</v>
      </c>
    </row>
    <row r="2853" spans="1:10" ht="13.15" customHeight="1">
      <c r="D2853" s="105" t="s">
        <v>991</v>
      </c>
      <c r="E2853" s="104"/>
      <c r="F2853" s="103" t="s">
        <v>112</v>
      </c>
      <c r="G2853" s="103" t="s">
        <v>113</v>
      </c>
      <c r="H2853" s="150" t="s">
        <v>959</v>
      </c>
      <c r="I2853" s="142" t="s">
        <v>958</v>
      </c>
      <c r="J2853" s="141" t="s">
        <v>8</v>
      </c>
    </row>
    <row r="2854" spans="1:10" ht="13.15" customHeight="1">
      <c r="D2854" s="111">
        <v>88264</v>
      </c>
      <c r="E2854" s="99" t="s">
        <v>1299</v>
      </c>
      <c r="F2854" s="98" t="s">
        <v>121</v>
      </c>
      <c r="G2854" s="98" t="s">
        <v>147</v>
      </c>
      <c r="H2854" s="151">
        <v>1</v>
      </c>
      <c r="I2854" s="145">
        <v>17.940000000000001</v>
      </c>
      <c r="J2854" s="145">
        <v>17.940000000000001</v>
      </c>
    </row>
    <row r="2855" spans="1:10" ht="19.149999999999999" customHeight="1">
      <c r="D2855" s="111">
        <v>88247</v>
      </c>
      <c r="E2855" s="99" t="s">
        <v>1300</v>
      </c>
      <c r="F2855" s="98" t="s">
        <v>121</v>
      </c>
      <c r="G2855" s="98" t="s">
        <v>147</v>
      </c>
      <c r="H2855" s="151">
        <v>1</v>
      </c>
      <c r="I2855" s="145">
        <v>14.01</v>
      </c>
      <c r="J2855" s="145">
        <v>14.01</v>
      </c>
    </row>
    <row r="2856" spans="1:10" ht="13.15" customHeight="1">
      <c r="A2856" s="93">
        <v>357</v>
      </c>
      <c r="B2856" s="93" t="s">
        <v>550</v>
      </c>
      <c r="C2856" s="1">
        <f>J2856</f>
        <v>14693.54</v>
      </c>
      <c r="D2856" s="97"/>
      <c r="E2856" s="96"/>
      <c r="F2856" s="96"/>
      <c r="G2856" s="95"/>
      <c r="H2856" s="149" t="s">
        <v>951</v>
      </c>
      <c r="I2856" s="144"/>
      <c r="J2856" s="140">
        <v>14693.54</v>
      </c>
    </row>
    <row r="2857" spans="1:10" ht="17.649999999999999" customHeight="1">
      <c r="D2857" s="113" t="s">
        <v>1360</v>
      </c>
      <c r="E2857" s="112"/>
      <c r="F2857" s="112"/>
      <c r="G2857" s="112"/>
      <c r="H2857" s="148"/>
      <c r="I2857" s="143"/>
      <c r="J2857" s="144"/>
    </row>
    <row r="2858" spans="1:10" ht="13.15" customHeight="1">
      <c r="D2858" s="105" t="s">
        <v>1350</v>
      </c>
      <c r="E2858" s="104"/>
      <c r="F2858" s="103" t="s">
        <v>112</v>
      </c>
      <c r="G2858" s="103" t="s">
        <v>113</v>
      </c>
      <c r="H2858" s="150" t="s">
        <v>959</v>
      </c>
      <c r="I2858" s="142" t="s">
        <v>958</v>
      </c>
      <c r="J2858" s="141" t="s">
        <v>8</v>
      </c>
    </row>
    <row r="2859" spans="1:10" ht="13.15" customHeight="1">
      <c r="D2859" s="110" t="s">
        <v>1359</v>
      </c>
      <c r="E2859" s="99" t="s">
        <v>1358</v>
      </c>
      <c r="F2859" s="98" t="s">
        <v>513</v>
      </c>
      <c r="G2859" s="98" t="s">
        <v>118</v>
      </c>
      <c r="H2859" s="151">
        <v>1</v>
      </c>
      <c r="I2859" s="145">
        <v>18626.811005881231</v>
      </c>
      <c r="J2859" s="145">
        <v>18626.810000000001</v>
      </c>
    </row>
    <row r="2860" spans="1:10" ht="13.15" customHeight="1">
      <c r="D2860" s="105" t="s">
        <v>991</v>
      </c>
      <c r="E2860" s="104"/>
      <c r="F2860" s="103" t="s">
        <v>112</v>
      </c>
      <c r="G2860" s="103" t="s">
        <v>113</v>
      </c>
      <c r="H2860" s="150" t="s">
        <v>959</v>
      </c>
      <c r="I2860" s="142" t="s">
        <v>958</v>
      </c>
      <c r="J2860" s="141" t="s">
        <v>8</v>
      </c>
    </row>
    <row r="2861" spans="1:10" ht="22.15" customHeight="1">
      <c r="D2861" s="111">
        <v>88247</v>
      </c>
      <c r="E2861" s="99" t="s">
        <v>1300</v>
      </c>
      <c r="F2861" s="98" t="s">
        <v>121</v>
      </c>
      <c r="G2861" s="98" t="s">
        <v>147</v>
      </c>
      <c r="H2861" s="151">
        <v>1</v>
      </c>
      <c r="I2861" s="145">
        <v>14.01</v>
      </c>
      <c r="J2861" s="145">
        <v>14.01</v>
      </c>
    </row>
    <row r="2862" spans="1:10" ht="13.15" customHeight="1">
      <c r="D2862" s="111">
        <v>88264</v>
      </c>
      <c r="E2862" s="99" t="s">
        <v>1299</v>
      </c>
      <c r="F2862" s="98" t="s">
        <v>121</v>
      </c>
      <c r="G2862" s="98" t="s">
        <v>147</v>
      </c>
      <c r="H2862" s="151">
        <v>1</v>
      </c>
      <c r="I2862" s="145">
        <v>17.940000000000001</v>
      </c>
      <c r="J2862" s="145">
        <v>17.940000000000001</v>
      </c>
    </row>
    <row r="2863" spans="1:10" ht="13.15" customHeight="1">
      <c r="A2863" s="93">
        <v>358</v>
      </c>
      <c r="B2863" s="93" t="s">
        <v>551</v>
      </c>
      <c r="C2863" s="1">
        <f>J2863</f>
        <v>18658.759999999998</v>
      </c>
      <c r="D2863" s="97"/>
      <c r="E2863" s="96"/>
      <c r="F2863" s="96"/>
      <c r="G2863" s="95"/>
      <c r="H2863" s="149" t="s">
        <v>951</v>
      </c>
      <c r="I2863" s="144"/>
      <c r="J2863" s="140">
        <v>18658.759999999998</v>
      </c>
    </row>
    <row r="2864" spans="1:10" ht="17.649999999999999" customHeight="1">
      <c r="D2864" s="113" t="s">
        <v>1357</v>
      </c>
      <c r="E2864" s="112"/>
      <c r="F2864" s="112"/>
      <c r="G2864" s="112"/>
      <c r="H2864" s="148"/>
      <c r="I2864" s="143"/>
      <c r="J2864" s="144"/>
    </row>
    <row r="2865" spans="1:10" ht="13.15" customHeight="1">
      <c r="D2865" s="105" t="s">
        <v>991</v>
      </c>
      <c r="E2865" s="104"/>
      <c r="F2865" s="103" t="s">
        <v>112</v>
      </c>
      <c r="G2865" s="103" t="s">
        <v>113</v>
      </c>
      <c r="H2865" s="150" t="s">
        <v>959</v>
      </c>
      <c r="I2865" s="142" t="s">
        <v>958</v>
      </c>
      <c r="J2865" s="141" t="s">
        <v>8</v>
      </c>
    </row>
    <row r="2866" spans="1:10" ht="13.15" customHeight="1">
      <c r="D2866" s="111">
        <v>88247</v>
      </c>
      <c r="E2866" s="99" t="s">
        <v>1300</v>
      </c>
      <c r="F2866" s="98" t="s">
        <v>121</v>
      </c>
      <c r="G2866" s="98" t="s">
        <v>147</v>
      </c>
      <c r="H2866" s="151">
        <v>1</v>
      </c>
      <c r="I2866" s="145">
        <v>14.01</v>
      </c>
      <c r="J2866" s="145">
        <v>14.01</v>
      </c>
    </row>
    <row r="2867" spans="1:10" ht="13.15" customHeight="1">
      <c r="D2867" s="111">
        <v>88264</v>
      </c>
      <c r="E2867" s="99" t="s">
        <v>1299</v>
      </c>
      <c r="F2867" s="98" t="s">
        <v>121</v>
      </c>
      <c r="G2867" s="98" t="s">
        <v>147</v>
      </c>
      <c r="H2867" s="151">
        <v>1</v>
      </c>
      <c r="I2867" s="145">
        <v>17.940000000000001</v>
      </c>
      <c r="J2867" s="145">
        <v>17.940000000000001</v>
      </c>
    </row>
    <row r="2868" spans="1:10" ht="13.15" customHeight="1">
      <c r="D2868" s="105" t="s">
        <v>965</v>
      </c>
      <c r="E2868" s="104"/>
      <c r="F2868" s="103" t="s">
        <v>112</v>
      </c>
      <c r="G2868" s="103" t="s">
        <v>113</v>
      </c>
      <c r="H2868" s="150" t="s">
        <v>959</v>
      </c>
      <c r="I2868" s="142" t="s">
        <v>958</v>
      </c>
      <c r="J2868" s="141" t="s">
        <v>8</v>
      </c>
    </row>
    <row r="2869" spans="1:10" ht="13.15" customHeight="1">
      <c r="D2869" s="110" t="s">
        <v>1356</v>
      </c>
      <c r="E2869" s="99" t="s">
        <v>1355</v>
      </c>
      <c r="F2869" s="98" t="s">
        <v>513</v>
      </c>
      <c r="G2869" s="98" t="s">
        <v>118</v>
      </c>
      <c r="H2869" s="151">
        <v>1</v>
      </c>
      <c r="I2869" s="145">
        <v>28717.130403629079</v>
      </c>
      <c r="J2869" s="145">
        <v>28717.13</v>
      </c>
    </row>
    <row r="2870" spans="1:10" ht="13.15" customHeight="1">
      <c r="A2870" s="93">
        <v>359</v>
      </c>
      <c r="B2870" s="93" t="s">
        <v>552</v>
      </c>
      <c r="C2870" s="1">
        <f>J2870</f>
        <v>28749.08</v>
      </c>
      <c r="D2870" s="97"/>
      <c r="E2870" s="96"/>
      <c r="F2870" s="96"/>
      <c r="G2870" s="95"/>
      <c r="H2870" s="149" t="s">
        <v>951</v>
      </c>
      <c r="I2870" s="144"/>
      <c r="J2870" s="140">
        <v>28749.08</v>
      </c>
    </row>
    <row r="2871" spans="1:10" ht="19.149999999999999" customHeight="1">
      <c r="D2871" s="109" t="s">
        <v>1354</v>
      </c>
      <c r="E2871" s="108"/>
      <c r="F2871" s="108"/>
      <c r="G2871" s="108"/>
      <c r="H2871" s="152"/>
      <c r="I2871" s="146"/>
      <c r="J2871" s="147"/>
    </row>
    <row r="2872" spans="1:10" ht="13.15" customHeight="1">
      <c r="D2872" s="105" t="s">
        <v>965</v>
      </c>
      <c r="E2872" s="104"/>
      <c r="F2872" s="103" t="s">
        <v>112</v>
      </c>
      <c r="G2872" s="103" t="s">
        <v>113</v>
      </c>
      <c r="H2872" s="150" t="s">
        <v>959</v>
      </c>
      <c r="I2872" s="142" t="s">
        <v>958</v>
      </c>
      <c r="J2872" s="141" t="s">
        <v>8</v>
      </c>
    </row>
    <row r="2873" spans="1:10" ht="24.75" customHeight="1">
      <c r="D2873" s="106">
        <v>994</v>
      </c>
      <c r="E2873" s="107" t="s">
        <v>1353</v>
      </c>
      <c r="F2873" s="98" t="s">
        <v>121</v>
      </c>
      <c r="G2873" s="98" t="s">
        <v>125</v>
      </c>
      <c r="H2873" s="151">
        <v>1.19</v>
      </c>
      <c r="I2873" s="145">
        <v>6.46</v>
      </c>
      <c r="J2873" s="145">
        <v>7.68</v>
      </c>
    </row>
    <row r="2874" spans="1:10" ht="19.149999999999999" customHeight="1">
      <c r="D2874" s="106">
        <v>21127</v>
      </c>
      <c r="E2874" s="107" t="s">
        <v>1352</v>
      </c>
      <c r="F2874" s="98" t="s">
        <v>121</v>
      </c>
      <c r="G2874" s="98" t="s">
        <v>118</v>
      </c>
      <c r="H2874" s="151">
        <v>8.9999999999999993E-3</v>
      </c>
      <c r="I2874" s="145">
        <v>4.45</v>
      </c>
      <c r="J2874" s="145">
        <v>0.04</v>
      </c>
    </row>
    <row r="2875" spans="1:10" ht="13.15" customHeight="1">
      <c r="D2875" s="105" t="s">
        <v>960</v>
      </c>
      <c r="E2875" s="104"/>
      <c r="F2875" s="103" t="s">
        <v>112</v>
      </c>
      <c r="G2875" s="103" t="s">
        <v>113</v>
      </c>
      <c r="H2875" s="150" t="s">
        <v>959</v>
      </c>
      <c r="I2875" s="142" t="s">
        <v>958</v>
      </c>
      <c r="J2875" s="141" t="s">
        <v>8</v>
      </c>
    </row>
    <row r="2876" spans="1:10" ht="13.15" customHeight="1">
      <c r="D2876" s="100">
        <v>88247</v>
      </c>
      <c r="E2876" s="99" t="s">
        <v>1300</v>
      </c>
      <c r="F2876" s="98" t="s">
        <v>121</v>
      </c>
      <c r="G2876" s="98" t="s">
        <v>147</v>
      </c>
      <c r="H2876" s="151">
        <v>5.1999999999999998E-2</v>
      </c>
      <c r="I2876" s="145">
        <v>14.01</v>
      </c>
      <c r="J2876" s="145">
        <v>0.72</v>
      </c>
    </row>
    <row r="2877" spans="1:10" ht="13.15" customHeight="1">
      <c r="D2877" s="100">
        <v>88264</v>
      </c>
      <c r="E2877" s="99" t="s">
        <v>1299</v>
      </c>
      <c r="F2877" s="98" t="s">
        <v>121</v>
      </c>
      <c r="G2877" s="98" t="s">
        <v>147</v>
      </c>
      <c r="H2877" s="151">
        <v>4.7319999999999911E-2</v>
      </c>
      <c r="I2877" s="145">
        <v>17.940000000000001</v>
      </c>
      <c r="J2877" s="145">
        <v>0.84</v>
      </c>
    </row>
    <row r="2878" spans="1:10" ht="13.15" customHeight="1">
      <c r="A2878" s="93">
        <v>360</v>
      </c>
      <c r="B2878" s="93">
        <v>91931</v>
      </c>
      <c r="C2878" s="1">
        <f>J2878</f>
        <v>9.2799999999999994</v>
      </c>
      <c r="D2878" s="97"/>
      <c r="E2878" s="96"/>
      <c r="F2878" s="96"/>
      <c r="G2878" s="95"/>
      <c r="H2878" s="149" t="s">
        <v>951</v>
      </c>
      <c r="I2878" s="144"/>
      <c r="J2878" s="140">
        <v>9.2799999999999994</v>
      </c>
    </row>
    <row r="2879" spans="1:10" ht="17.649999999999999" customHeight="1">
      <c r="D2879" s="113" t="s">
        <v>1351</v>
      </c>
      <c r="E2879" s="112"/>
      <c r="F2879" s="112"/>
      <c r="G2879" s="112"/>
      <c r="H2879" s="148"/>
      <c r="I2879" s="143"/>
      <c r="J2879" s="144"/>
    </row>
    <row r="2880" spans="1:10" ht="13.15" customHeight="1">
      <c r="D2880" s="105" t="s">
        <v>1350</v>
      </c>
      <c r="E2880" s="104"/>
      <c r="F2880" s="103" t="s">
        <v>112</v>
      </c>
      <c r="G2880" s="103" t="s">
        <v>113</v>
      </c>
      <c r="H2880" s="150" t="s">
        <v>959</v>
      </c>
      <c r="I2880" s="142" t="s">
        <v>958</v>
      </c>
      <c r="J2880" s="141" t="s">
        <v>8</v>
      </c>
    </row>
    <row r="2881" spans="1:10" ht="13.15" customHeight="1">
      <c r="D2881" s="114" t="s">
        <v>1349</v>
      </c>
      <c r="E2881" s="99" t="s">
        <v>1348</v>
      </c>
      <c r="F2881" s="98" t="s">
        <v>513</v>
      </c>
      <c r="G2881" s="98" t="s">
        <v>118</v>
      </c>
      <c r="H2881" s="151">
        <v>1</v>
      </c>
      <c r="I2881" s="145">
        <v>700.61857777748708</v>
      </c>
      <c r="J2881" s="145">
        <v>700.61</v>
      </c>
    </row>
    <row r="2882" spans="1:10" ht="13.15" customHeight="1">
      <c r="D2882" s="105" t="s">
        <v>991</v>
      </c>
      <c r="E2882" s="104"/>
      <c r="F2882" s="103" t="s">
        <v>112</v>
      </c>
      <c r="G2882" s="103" t="s">
        <v>113</v>
      </c>
      <c r="H2882" s="150" t="s">
        <v>959</v>
      </c>
      <c r="I2882" s="142" t="s">
        <v>958</v>
      </c>
      <c r="J2882" s="141" t="s">
        <v>8</v>
      </c>
    </row>
    <row r="2883" spans="1:10" ht="13.15" customHeight="1">
      <c r="D2883" s="111">
        <v>88247</v>
      </c>
      <c r="E2883" s="99" t="s">
        <v>1300</v>
      </c>
      <c r="F2883" s="98" t="s">
        <v>121</v>
      </c>
      <c r="G2883" s="98" t="s">
        <v>147</v>
      </c>
      <c r="H2883" s="151">
        <v>1</v>
      </c>
      <c r="I2883" s="145">
        <v>14.01</v>
      </c>
      <c r="J2883" s="145">
        <v>14.01</v>
      </c>
    </row>
    <row r="2884" spans="1:10" ht="13.15" customHeight="1">
      <c r="D2884" s="111">
        <v>88264</v>
      </c>
      <c r="E2884" s="99" t="s">
        <v>1299</v>
      </c>
      <c r="F2884" s="98" t="s">
        <v>121</v>
      </c>
      <c r="G2884" s="98" t="s">
        <v>147</v>
      </c>
      <c r="H2884" s="151">
        <v>1</v>
      </c>
      <c r="I2884" s="145">
        <v>17.940000000000001</v>
      </c>
      <c r="J2884" s="145">
        <v>17.940000000000001</v>
      </c>
    </row>
    <row r="2885" spans="1:10" ht="13.15" customHeight="1">
      <c r="A2885" s="93">
        <v>361</v>
      </c>
      <c r="B2885" s="93" t="s">
        <v>554</v>
      </c>
      <c r="C2885" s="1">
        <f>J2885</f>
        <v>732.56000000000006</v>
      </c>
      <c r="D2885" s="97"/>
      <c r="E2885" s="96"/>
      <c r="F2885" s="96"/>
      <c r="G2885" s="95"/>
      <c r="H2885" s="149" t="s">
        <v>951</v>
      </c>
      <c r="I2885" s="144"/>
      <c r="J2885" s="140">
        <v>732.56000000000006</v>
      </c>
    </row>
    <row r="2886" spans="1:10" ht="17.649999999999999" customHeight="1">
      <c r="D2886" s="113" t="s">
        <v>1347</v>
      </c>
      <c r="E2886" s="112"/>
      <c r="F2886" s="112"/>
      <c r="G2886" s="112"/>
      <c r="H2886" s="148"/>
      <c r="I2886" s="143"/>
      <c r="J2886" s="144"/>
    </row>
    <row r="2887" spans="1:10" ht="13.15" customHeight="1">
      <c r="D2887" s="105" t="s">
        <v>965</v>
      </c>
      <c r="E2887" s="104"/>
      <c r="F2887" s="103" t="s">
        <v>112</v>
      </c>
      <c r="G2887" s="103" t="s">
        <v>113</v>
      </c>
      <c r="H2887" s="150" t="s">
        <v>959</v>
      </c>
      <c r="I2887" s="142" t="s">
        <v>958</v>
      </c>
      <c r="J2887" s="141" t="s">
        <v>8</v>
      </c>
    </row>
    <row r="2888" spans="1:10" ht="24.75" customHeight="1">
      <c r="D2888" s="106">
        <v>39393</v>
      </c>
      <c r="E2888" s="107" t="s">
        <v>1346</v>
      </c>
      <c r="F2888" s="98" t="s">
        <v>121</v>
      </c>
      <c r="G2888" s="98" t="s">
        <v>118</v>
      </c>
      <c r="H2888" s="151">
        <v>1</v>
      </c>
      <c r="I2888" s="145">
        <v>32.81</v>
      </c>
      <c r="J2888" s="145">
        <v>32.81</v>
      </c>
    </row>
    <row r="2889" spans="1:10" ht="13.15" customHeight="1">
      <c r="D2889" s="105" t="s">
        <v>960</v>
      </c>
      <c r="E2889" s="104"/>
      <c r="F2889" s="103" t="s">
        <v>112</v>
      </c>
      <c r="G2889" s="103" t="s">
        <v>113</v>
      </c>
      <c r="H2889" s="150" t="s">
        <v>959</v>
      </c>
      <c r="I2889" s="142" t="s">
        <v>958</v>
      </c>
      <c r="J2889" s="141" t="s">
        <v>8</v>
      </c>
    </row>
    <row r="2890" spans="1:10" ht="13.15" customHeight="1">
      <c r="D2890" s="100">
        <v>88247</v>
      </c>
      <c r="E2890" s="99" t="s">
        <v>1300</v>
      </c>
      <c r="F2890" s="98" t="s">
        <v>121</v>
      </c>
      <c r="G2890" s="98" t="s">
        <v>147</v>
      </c>
      <c r="H2890" s="151">
        <v>0.23519999999999999</v>
      </c>
      <c r="I2890" s="145">
        <v>14.01</v>
      </c>
      <c r="J2890" s="145">
        <v>3.29</v>
      </c>
    </row>
    <row r="2891" spans="1:10" ht="13.15" customHeight="1">
      <c r="D2891" s="100">
        <v>88264</v>
      </c>
      <c r="E2891" s="99" t="s">
        <v>1299</v>
      </c>
      <c r="F2891" s="98" t="s">
        <v>121</v>
      </c>
      <c r="G2891" s="98" t="s">
        <v>147</v>
      </c>
      <c r="H2891" s="151">
        <v>0.43581276785860407</v>
      </c>
      <c r="I2891" s="145">
        <v>17.940000000000001</v>
      </c>
      <c r="J2891" s="145">
        <v>7.81</v>
      </c>
    </row>
    <row r="2892" spans="1:10" ht="13.15" customHeight="1">
      <c r="A2892" s="93">
        <v>362</v>
      </c>
      <c r="B2892" s="93">
        <v>97596</v>
      </c>
      <c r="C2892" s="1">
        <f>J2892</f>
        <v>43.910000000000004</v>
      </c>
      <c r="D2892" s="97"/>
      <c r="E2892" s="96"/>
      <c r="F2892" s="96"/>
      <c r="G2892" s="95"/>
      <c r="H2892" s="149" t="s">
        <v>951</v>
      </c>
      <c r="I2892" s="144"/>
      <c r="J2892" s="140">
        <v>43.910000000000004</v>
      </c>
    </row>
    <row r="2893" spans="1:10" ht="17.649999999999999" customHeight="1">
      <c r="D2893" s="113" t="s">
        <v>1345</v>
      </c>
      <c r="E2893" s="112"/>
      <c r="F2893" s="112"/>
      <c r="G2893" s="112"/>
      <c r="H2893" s="148"/>
      <c r="I2893" s="143"/>
      <c r="J2893" s="144"/>
    </row>
    <row r="2894" spans="1:10" ht="17.649999999999999" customHeight="1">
      <c r="D2894" s="100">
        <v>88247</v>
      </c>
      <c r="E2894" s="99" t="s">
        <v>1300</v>
      </c>
      <c r="F2894" s="128" t="s">
        <v>121</v>
      </c>
      <c r="G2894" s="116" t="s">
        <v>147</v>
      </c>
      <c r="H2894" s="151">
        <v>0.7</v>
      </c>
      <c r="I2894" s="145">
        <v>14.01</v>
      </c>
      <c r="J2894" s="145">
        <v>9.8000000000000007</v>
      </c>
    </row>
    <row r="2895" spans="1:10" ht="17.649999999999999" customHeight="1">
      <c r="D2895" s="100">
        <v>88264</v>
      </c>
      <c r="E2895" s="99" t="s">
        <v>1299</v>
      </c>
      <c r="F2895" s="128" t="s">
        <v>121</v>
      </c>
      <c r="G2895" s="116" t="s">
        <v>147</v>
      </c>
      <c r="H2895" s="151">
        <v>0.7</v>
      </c>
      <c r="I2895" s="145">
        <v>17.940000000000001</v>
      </c>
      <c r="J2895" s="145">
        <v>12.55</v>
      </c>
    </row>
    <row r="2896" spans="1:10" ht="16.149999999999999" customHeight="1">
      <c r="D2896" s="111">
        <v>11195</v>
      </c>
      <c r="E2896" s="99" t="s">
        <v>1344</v>
      </c>
      <c r="F2896" s="128" t="s">
        <v>136</v>
      </c>
      <c r="G2896" s="116" t="s">
        <v>118</v>
      </c>
      <c r="H2896" s="151">
        <v>1</v>
      </c>
      <c r="I2896" s="145">
        <v>198.0073168103448</v>
      </c>
      <c r="J2896" s="145">
        <v>198</v>
      </c>
    </row>
    <row r="2897" spans="1:10" ht="13.15" customHeight="1">
      <c r="A2897" s="93">
        <v>363</v>
      </c>
      <c r="B2897" s="93" t="s">
        <v>555</v>
      </c>
      <c r="C2897" s="1">
        <f>J2897</f>
        <v>220.35</v>
      </c>
      <c r="D2897" s="127"/>
      <c r="E2897" s="126"/>
      <c r="F2897" s="126"/>
      <c r="G2897" s="125"/>
      <c r="H2897" s="149" t="s">
        <v>951</v>
      </c>
      <c r="I2897" s="144"/>
      <c r="J2897" s="140">
        <v>220.35</v>
      </c>
    </row>
    <row r="2898" spans="1:10" ht="17.649999999999999" customHeight="1">
      <c r="D2898" s="113" t="s">
        <v>1343</v>
      </c>
      <c r="E2898" s="112"/>
      <c r="F2898" s="112"/>
      <c r="G2898" s="112"/>
      <c r="H2898" s="148"/>
      <c r="I2898" s="143"/>
      <c r="J2898" s="144"/>
    </row>
    <row r="2899" spans="1:10" ht="17.649999999999999" customHeight="1">
      <c r="D2899" s="100">
        <v>88247</v>
      </c>
      <c r="E2899" s="99" t="s">
        <v>1300</v>
      </c>
      <c r="F2899" s="98" t="s">
        <v>121</v>
      </c>
      <c r="G2899" s="116" t="s">
        <v>147</v>
      </c>
      <c r="H2899" s="151">
        <v>2</v>
      </c>
      <c r="I2899" s="145">
        <v>14.01</v>
      </c>
      <c r="J2899" s="145">
        <v>28.02</v>
      </c>
    </row>
    <row r="2900" spans="1:10" ht="17.649999999999999" customHeight="1">
      <c r="D2900" s="100">
        <v>88264</v>
      </c>
      <c r="E2900" s="99" t="s">
        <v>1299</v>
      </c>
      <c r="F2900" s="98" t="s">
        <v>121</v>
      </c>
      <c r="G2900" s="116" t="s">
        <v>147</v>
      </c>
      <c r="H2900" s="151">
        <v>2</v>
      </c>
      <c r="I2900" s="145">
        <v>17.940000000000001</v>
      </c>
      <c r="J2900" s="145">
        <v>35.880000000000003</v>
      </c>
    </row>
    <row r="2901" spans="1:10" ht="9.4" customHeight="1">
      <c r="D2901" s="111">
        <v>203050</v>
      </c>
      <c r="E2901" s="99" t="s">
        <v>558</v>
      </c>
      <c r="F2901" s="98" t="s">
        <v>140</v>
      </c>
      <c r="G2901" s="116" t="s">
        <v>118</v>
      </c>
      <c r="H2901" s="151">
        <v>1</v>
      </c>
      <c r="I2901" s="145">
        <v>1156.2898242269071</v>
      </c>
      <c r="J2901" s="145">
        <v>1156.28</v>
      </c>
    </row>
    <row r="2902" spans="1:10" ht="13.15" customHeight="1">
      <c r="A2902" s="93">
        <v>364</v>
      </c>
      <c r="B2902" s="93" t="s">
        <v>557</v>
      </c>
      <c r="C2902" s="1">
        <f>J2902</f>
        <v>1220.18</v>
      </c>
      <c r="D2902" s="127"/>
      <c r="E2902" s="126"/>
      <c r="F2902" s="126"/>
      <c r="G2902" s="125"/>
      <c r="H2902" s="149" t="s">
        <v>951</v>
      </c>
      <c r="I2902" s="144"/>
      <c r="J2902" s="140">
        <v>1220.18</v>
      </c>
    </row>
    <row r="2903" spans="1:10" ht="17.649999999999999" customHeight="1">
      <c r="D2903" s="113" t="s">
        <v>1342</v>
      </c>
      <c r="E2903" s="112"/>
      <c r="F2903" s="112"/>
      <c r="G2903" s="112"/>
      <c r="H2903" s="148"/>
      <c r="I2903" s="143"/>
      <c r="J2903" s="144"/>
    </row>
    <row r="2904" spans="1:10" ht="13.15" customHeight="1">
      <c r="D2904" s="105" t="s">
        <v>960</v>
      </c>
      <c r="E2904" s="104"/>
      <c r="F2904" s="103" t="s">
        <v>112</v>
      </c>
      <c r="G2904" s="103" t="s">
        <v>113</v>
      </c>
      <c r="H2904" s="150" t="s">
        <v>959</v>
      </c>
      <c r="I2904" s="142" t="s">
        <v>958</v>
      </c>
      <c r="J2904" s="141" t="s">
        <v>8</v>
      </c>
    </row>
    <row r="2905" spans="1:10" ht="17.649999999999999" customHeight="1">
      <c r="D2905" s="110" t="s">
        <v>1341</v>
      </c>
      <c r="E2905" s="99" t="s">
        <v>1340</v>
      </c>
      <c r="F2905" s="98" t="s">
        <v>136</v>
      </c>
      <c r="G2905" s="98" t="s">
        <v>137</v>
      </c>
      <c r="H2905" s="151">
        <v>0.47899999999999998</v>
      </c>
      <c r="I2905" s="145">
        <v>94.050048656214955</v>
      </c>
      <c r="J2905" s="145">
        <v>45.04</v>
      </c>
    </row>
    <row r="2906" spans="1:10" ht="17.649999999999999" customHeight="1">
      <c r="D2906" s="110" t="s">
        <v>1339</v>
      </c>
      <c r="E2906" s="99" t="s">
        <v>1338</v>
      </c>
      <c r="F2906" s="98" t="s">
        <v>136</v>
      </c>
      <c r="G2906" s="98" t="s">
        <v>160</v>
      </c>
      <c r="H2906" s="151">
        <v>7.1999999999999995E-2</v>
      </c>
      <c r="I2906" s="145">
        <v>478.53</v>
      </c>
      <c r="J2906" s="145">
        <v>34.450000000000003</v>
      </c>
    </row>
    <row r="2907" spans="1:10" ht="24.75" customHeight="1">
      <c r="D2907" s="110" t="s">
        <v>1337</v>
      </c>
      <c r="E2907" s="99" t="s">
        <v>1336</v>
      </c>
      <c r="F2907" s="98" t="s">
        <v>136</v>
      </c>
      <c r="G2907" s="98" t="s">
        <v>547</v>
      </c>
      <c r="H2907" s="151">
        <v>1.167</v>
      </c>
      <c r="I2907" s="145">
        <v>14.81</v>
      </c>
      <c r="J2907" s="145">
        <v>17.28</v>
      </c>
    </row>
    <row r="2908" spans="1:10" ht="24.75" customHeight="1">
      <c r="D2908" s="110" t="s">
        <v>1335</v>
      </c>
      <c r="E2908" s="99" t="s">
        <v>1334</v>
      </c>
      <c r="F2908" s="98" t="s">
        <v>136</v>
      </c>
      <c r="G2908" s="98" t="s">
        <v>137</v>
      </c>
      <c r="H2908" s="151">
        <v>1.32</v>
      </c>
      <c r="I2908" s="145">
        <v>67.72723657763693</v>
      </c>
      <c r="J2908" s="145">
        <v>89.39</v>
      </c>
    </row>
    <row r="2909" spans="1:10" ht="19.149999999999999" customHeight="1">
      <c r="D2909" s="110" t="s">
        <v>1333</v>
      </c>
      <c r="E2909" s="107" t="s">
        <v>1332</v>
      </c>
      <c r="F2909" s="98" t="s">
        <v>136</v>
      </c>
      <c r="G2909" s="98" t="s">
        <v>160</v>
      </c>
      <c r="H2909" s="151">
        <v>0.24</v>
      </c>
      <c r="I2909" s="145">
        <v>40.590000000000003</v>
      </c>
      <c r="J2909" s="145">
        <v>9.74</v>
      </c>
    </row>
    <row r="2910" spans="1:10" ht="19.149999999999999" customHeight="1">
      <c r="D2910" s="110" t="s">
        <v>1331</v>
      </c>
      <c r="E2910" s="107" t="s">
        <v>1330</v>
      </c>
      <c r="F2910" s="98" t="s">
        <v>136</v>
      </c>
      <c r="G2910" s="98" t="s">
        <v>137</v>
      </c>
      <c r="H2910" s="151">
        <v>1.29</v>
      </c>
      <c r="I2910" s="145">
        <v>5.36</v>
      </c>
      <c r="J2910" s="145">
        <v>6.91</v>
      </c>
    </row>
    <row r="2911" spans="1:10" ht="19.149999999999999" customHeight="1">
      <c r="D2911" s="110" t="s">
        <v>1329</v>
      </c>
      <c r="E2911" s="107" t="s">
        <v>1328</v>
      </c>
      <c r="F2911" s="98" t="s">
        <v>136</v>
      </c>
      <c r="G2911" s="98" t="s">
        <v>137</v>
      </c>
      <c r="H2911" s="151">
        <v>1.29</v>
      </c>
      <c r="I2911" s="145">
        <v>27.6</v>
      </c>
      <c r="J2911" s="145">
        <v>35.6</v>
      </c>
    </row>
    <row r="2912" spans="1:10" ht="13.15" customHeight="1">
      <c r="A2912" s="93">
        <v>365</v>
      </c>
      <c r="B2912" s="93" t="s">
        <v>559</v>
      </c>
      <c r="C2912" s="1">
        <f>J2912</f>
        <v>238.41000000000003</v>
      </c>
      <c r="D2912" s="97"/>
      <c r="E2912" s="96"/>
      <c r="F2912" s="96"/>
      <c r="G2912" s="95"/>
      <c r="H2912" s="149" t="s">
        <v>951</v>
      </c>
      <c r="I2912" s="144"/>
      <c r="J2912" s="140">
        <v>238.41000000000003</v>
      </c>
    </row>
    <row r="2913" spans="1:10" ht="17.649999999999999" customHeight="1">
      <c r="D2913" s="113" t="s">
        <v>1327</v>
      </c>
      <c r="E2913" s="112"/>
      <c r="F2913" s="112"/>
      <c r="G2913" s="112"/>
      <c r="H2913" s="148"/>
      <c r="I2913" s="143"/>
      <c r="J2913" s="144"/>
    </row>
    <row r="2914" spans="1:10" ht="13.15" customHeight="1">
      <c r="D2914" s="105" t="s">
        <v>991</v>
      </c>
      <c r="E2914" s="104"/>
      <c r="F2914" s="103" t="s">
        <v>112</v>
      </c>
      <c r="G2914" s="103" t="s">
        <v>113</v>
      </c>
      <c r="H2914" s="150" t="s">
        <v>959</v>
      </c>
      <c r="I2914" s="142" t="s">
        <v>958</v>
      </c>
      <c r="J2914" s="141" t="s">
        <v>8</v>
      </c>
    </row>
    <row r="2915" spans="1:10" ht="13.15" customHeight="1">
      <c r="D2915" s="110" t="s">
        <v>1309</v>
      </c>
      <c r="E2915" s="99" t="s">
        <v>1308</v>
      </c>
      <c r="F2915" s="98" t="s">
        <v>136</v>
      </c>
      <c r="G2915" s="98" t="s">
        <v>993</v>
      </c>
      <c r="H2915" s="151">
        <v>0.16585714285714287</v>
      </c>
      <c r="I2915" s="145">
        <v>13.99</v>
      </c>
      <c r="J2915" s="145">
        <v>2.3199999999999998</v>
      </c>
    </row>
    <row r="2916" spans="1:10" ht="13.15" customHeight="1">
      <c r="D2916" s="110" t="s">
        <v>1003</v>
      </c>
      <c r="E2916" s="99" t="s">
        <v>1002</v>
      </c>
      <c r="F2916" s="98" t="s">
        <v>136</v>
      </c>
      <c r="G2916" s="98" t="s">
        <v>993</v>
      </c>
      <c r="H2916" s="151">
        <v>0.2</v>
      </c>
      <c r="I2916" s="145">
        <v>10.55</v>
      </c>
      <c r="J2916" s="145">
        <v>2.11</v>
      </c>
    </row>
    <row r="2917" spans="1:10" ht="13.15" customHeight="1">
      <c r="D2917" s="105" t="s">
        <v>965</v>
      </c>
      <c r="E2917" s="104"/>
      <c r="F2917" s="103" t="s">
        <v>112</v>
      </c>
      <c r="G2917" s="103" t="s">
        <v>113</v>
      </c>
      <c r="H2917" s="150" t="s">
        <v>959</v>
      </c>
      <c r="I2917" s="142" t="s">
        <v>958</v>
      </c>
      <c r="J2917" s="141" t="s">
        <v>8</v>
      </c>
    </row>
    <row r="2918" spans="1:10" ht="13.15" customHeight="1">
      <c r="D2918" s="110" t="s">
        <v>1326</v>
      </c>
      <c r="E2918" s="99" t="s">
        <v>1325</v>
      </c>
      <c r="F2918" s="98" t="s">
        <v>136</v>
      </c>
      <c r="G2918" s="98" t="s">
        <v>187</v>
      </c>
      <c r="H2918" s="151">
        <v>1.05</v>
      </c>
      <c r="I2918" s="145">
        <v>3.46</v>
      </c>
      <c r="J2918" s="145">
        <v>3.63</v>
      </c>
    </row>
    <row r="2919" spans="1:10" ht="13.15" customHeight="1">
      <c r="D2919" s="105" t="s">
        <v>960</v>
      </c>
      <c r="E2919" s="104"/>
      <c r="F2919" s="103" t="s">
        <v>112</v>
      </c>
      <c r="G2919" s="103" t="s">
        <v>113</v>
      </c>
      <c r="H2919" s="150" t="s">
        <v>959</v>
      </c>
      <c r="I2919" s="142" t="s">
        <v>958</v>
      </c>
      <c r="J2919" s="141" t="s">
        <v>8</v>
      </c>
    </row>
    <row r="2920" spans="1:10" ht="13.15" customHeight="1">
      <c r="D2920" s="110" t="s">
        <v>995</v>
      </c>
      <c r="E2920" s="99" t="s">
        <v>994</v>
      </c>
      <c r="F2920" s="98" t="s">
        <v>136</v>
      </c>
      <c r="G2920" s="98" t="s">
        <v>993</v>
      </c>
      <c r="H2920" s="151">
        <v>0.2</v>
      </c>
      <c r="I2920" s="145">
        <v>2.98</v>
      </c>
      <c r="J2920" s="145">
        <v>0.59</v>
      </c>
    </row>
    <row r="2921" spans="1:10" ht="13.15" customHeight="1">
      <c r="D2921" s="110" t="s">
        <v>1305</v>
      </c>
      <c r="E2921" s="99" t="s">
        <v>1304</v>
      </c>
      <c r="F2921" s="98" t="s">
        <v>136</v>
      </c>
      <c r="G2921" s="98" t="s">
        <v>993</v>
      </c>
      <c r="H2921" s="151">
        <v>0.2</v>
      </c>
      <c r="I2921" s="145">
        <v>2.85</v>
      </c>
      <c r="J2921" s="145">
        <v>0.56999999999999995</v>
      </c>
    </row>
    <row r="2922" spans="1:10" ht="13.15" customHeight="1">
      <c r="A2922" s="93">
        <v>366</v>
      </c>
      <c r="B2922" s="93" t="s">
        <v>389</v>
      </c>
      <c r="C2922" s="1">
        <f>J2922</f>
        <v>9.2199999999999989</v>
      </c>
      <c r="D2922" s="97"/>
      <c r="E2922" s="96"/>
      <c r="F2922" s="96"/>
      <c r="G2922" s="95"/>
      <c r="H2922" s="149" t="s">
        <v>951</v>
      </c>
      <c r="I2922" s="144"/>
      <c r="J2922" s="140">
        <v>9.2199999999999989</v>
      </c>
    </row>
    <row r="2923" spans="1:10" ht="17.649999999999999" customHeight="1">
      <c r="D2923" s="113" t="s">
        <v>1324</v>
      </c>
      <c r="E2923" s="112"/>
      <c r="F2923" s="112"/>
      <c r="G2923" s="112"/>
      <c r="H2923" s="148"/>
      <c r="I2923" s="143"/>
      <c r="J2923" s="144"/>
    </row>
    <row r="2924" spans="1:10" ht="13.15" customHeight="1">
      <c r="D2924" s="105" t="s">
        <v>991</v>
      </c>
      <c r="E2924" s="104"/>
      <c r="F2924" s="103" t="s">
        <v>112</v>
      </c>
      <c r="G2924" s="103" t="s">
        <v>113</v>
      </c>
      <c r="H2924" s="150" t="s">
        <v>959</v>
      </c>
      <c r="I2924" s="142" t="s">
        <v>958</v>
      </c>
      <c r="J2924" s="141" t="s">
        <v>8</v>
      </c>
    </row>
    <row r="2925" spans="1:10" ht="13.15" customHeight="1">
      <c r="D2925" s="114" t="s">
        <v>1309</v>
      </c>
      <c r="E2925" s="99" t="s">
        <v>1308</v>
      </c>
      <c r="F2925" s="98" t="s">
        <v>136</v>
      </c>
      <c r="G2925" s="98" t="s">
        <v>993</v>
      </c>
      <c r="H2925" s="151">
        <v>0.14350833333333324</v>
      </c>
      <c r="I2925" s="145">
        <v>13.99</v>
      </c>
      <c r="J2925" s="145">
        <v>2</v>
      </c>
    </row>
    <row r="2926" spans="1:10" ht="13.15" customHeight="1">
      <c r="D2926" s="114" t="s">
        <v>1003</v>
      </c>
      <c r="E2926" s="99" t="s">
        <v>1002</v>
      </c>
      <c r="F2926" s="98" t="s">
        <v>136</v>
      </c>
      <c r="G2926" s="98" t="s">
        <v>993</v>
      </c>
      <c r="H2926" s="151">
        <v>0.17</v>
      </c>
      <c r="I2926" s="145">
        <v>10.55</v>
      </c>
      <c r="J2926" s="145">
        <v>1.79</v>
      </c>
    </row>
    <row r="2927" spans="1:10" ht="13.15" customHeight="1">
      <c r="D2927" s="105" t="s">
        <v>965</v>
      </c>
      <c r="E2927" s="104"/>
      <c r="F2927" s="103" t="s">
        <v>112</v>
      </c>
      <c r="G2927" s="103" t="s">
        <v>113</v>
      </c>
      <c r="H2927" s="150" t="s">
        <v>959</v>
      </c>
      <c r="I2927" s="142" t="s">
        <v>958</v>
      </c>
      <c r="J2927" s="141" t="s">
        <v>8</v>
      </c>
    </row>
    <row r="2928" spans="1:10" ht="13.15" customHeight="1">
      <c r="D2928" s="114" t="s">
        <v>1323</v>
      </c>
      <c r="E2928" s="99" t="s">
        <v>1322</v>
      </c>
      <c r="F2928" s="98" t="s">
        <v>136</v>
      </c>
      <c r="G2928" s="98" t="s">
        <v>187</v>
      </c>
      <c r="H2928" s="151">
        <v>1.05</v>
      </c>
      <c r="I2928" s="145">
        <v>2.78</v>
      </c>
      <c r="J2928" s="145">
        <v>2.91</v>
      </c>
    </row>
    <row r="2929" spans="1:10" ht="13.15" customHeight="1">
      <c r="D2929" s="105" t="s">
        <v>960</v>
      </c>
      <c r="E2929" s="104"/>
      <c r="F2929" s="103" t="s">
        <v>112</v>
      </c>
      <c r="G2929" s="103" t="s">
        <v>113</v>
      </c>
      <c r="H2929" s="150" t="s">
        <v>959</v>
      </c>
      <c r="I2929" s="142" t="s">
        <v>958</v>
      </c>
      <c r="J2929" s="141" t="s">
        <v>8</v>
      </c>
    </row>
    <row r="2930" spans="1:10" ht="13.15" customHeight="1">
      <c r="D2930" s="114" t="s">
        <v>995</v>
      </c>
      <c r="E2930" s="99" t="s">
        <v>994</v>
      </c>
      <c r="F2930" s="98" t="s">
        <v>136</v>
      </c>
      <c r="G2930" s="98" t="s">
        <v>993</v>
      </c>
      <c r="H2930" s="151">
        <v>0.17</v>
      </c>
      <c r="I2930" s="145">
        <v>2.98</v>
      </c>
      <c r="J2930" s="145">
        <v>0.5</v>
      </c>
    </row>
    <row r="2931" spans="1:10" ht="13.15" customHeight="1">
      <c r="D2931" s="114" t="s">
        <v>1305</v>
      </c>
      <c r="E2931" s="99" t="s">
        <v>1304</v>
      </c>
      <c r="F2931" s="98" t="s">
        <v>136</v>
      </c>
      <c r="G2931" s="98" t="s">
        <v>993</v>
      </c>
      <c r="H2931" s="151">
        <v>0.17</v>
      </c>
      <c r="I2931" s="145">
        <v>2.85</v>
      </c>
      <c r="J2931" s="145">
        <v>0.48</v>
      </c>
    </row>
    <row r="2932" spans="1:10" ht="13.15" customHeight="1">
      <c r="A2932" s="93">
        <v>367</v>
      </c>
      <c r="B2932" s="93" t="s">
        <v>403</v>
      </c>
      <c r="C2932" s="1">
        <f>J2932</f>
        <v>7.68</v>
      </c>
      <c r="D2932" s="97"/>
      <c r="E2932" s="96"/>
      <c r="F2932" s="96"/>
      <c r="G2932" s="95"/>
      <c r="H2932" s="149" t="s">
        <v>951</v>
      </c>
      <c r="I2932" s="144"/>
      <c r="J2932" s="140">
        <v>7.68</v>
      </c>
    </row>
    <row r="2933" spans="1:10" ht="19.149999999999999" customHeight="1">
      <c r="D2933" s="109" t="s">
        <v>1321</v>
      </c>
      <c r="E2933" s="108"/>
      <c r="F2933" s="108"/>
      <c r="G2933" s="108"/>
      <c r="H2933" s="152"/>
      <c r="I2933" s="146"/>
      <c r="J2933" s="147"/>
    </row>
    <row r="2934" spans="1:10" ht="13.15" customHeight="1">
      <c r="D2934" s="105" t="s">
        <v>965</v>
      </c>
      <c r="E2934" s="104"/>
      <c r="F2934" s="103" t="s">
        <v>112</v>
      </c>
      <c r="G2934" s="103" t="s">
        <v>113</v>
      </c>
      <c r="H2934" s="150" t="s">
        <v>959</v>
      </c>
      <c r="I2934" s="142" t="s">
        <v>958</v>
      </c>
      <c r="J2934" s="141" t="s">
        <v>8</v>
      </c>
    </row>
    <row r="2935" spans="1:10" ht="24.75" customHeight="1">
      <c r="D2935" s="106">
        <v>11950</v>
      </c>
      <c r="E2935" s="99" t="s">
        <v>1302</v>
      </c>
      <c r="F2935" s="98" t="s">
        <v>121</v>
      </c>
      <c r="G2935" s="98" t="s">
        <v>118</v>
      </c>
      <c r="H2935" s="151">
        <v>2</v>
      </c>
      <c r="I2935" s="145">
        <v>0.14000000000000001</v>
      </c>
      <c r="J2935" s="145">
        <v>0.28000000000000003</v>
      </c>
    </row>
    <row r="2936" spans="1:10" ht="13.15" customHeight="1">
      <c r="D2936" s="106">
        <v>39344</v>
      </c>
      <c r="E2936" s="99" t="s">
        <v>1320</v>
      </c>
      <c r="F2936" s="98" t="s">
        <v>121</v>
      </c>
      <c r="G2936" s="98" t="s">
        <v>118</v>
      </c>
      <c r="H2936" s="151">
        <v>1</v>
      </c>
      <c r="I2936" s="145">
        <v>11.512657911194522</v>
      </c>
      <c r="J2936" s="145">
        <v>11.51</v>
      </c>
    </row>
    <row r="2937" spans="1:10" ht="13.15" customHeight="1">
      <c r="D2937" s="105" t="s">
        <v>960</v>
      </c>
      <c r="E2937" s="104"/>
      <c r="F2937" s="103" t="s">
        <v>112</v>
      </c>
      <c r="G2937" s="103" t="s">
        <v>113</v>
      </c>
      <c r="H2937" s="150" t="s">
        <v>959</v>
      </c>
      <c r="I2937" s="142" t="s">
        <v>958</v>
      </c>
      <c r="J2937" s="141" t="s">
        <v>8</v>
      </c>
    </row>
    <row r="2938" spans="1:10" ht="13.15" customHeight="1">
      <c r="D2938" s="100">
        <v>88247</v>
      </c>
      <c r="E2938" s="99" t="s">
        <v>1300</v>
      </c>
      <c r="F2938" s="98" t="s">
        <v>121</v>
      </c>
      <c r="G2938" s="98" t="s">
        <v>147</v>
      </c>
      <c r="H2938" s="151">
        <v>0.4476</v>
      </c>
      <c r="I2938" s="145">
        <v>14.01</v>
      </c>
      <c r="J2938" s="145">
        <v>6.27</v>
      </c>
    </row>
    <row r="2939" spans="1:10" ht="13.15" customHeight="1">
      <c r="D2939" s="100">
        <v>88264</v>
      </c>
      <c r="E2939" s="99" t="s">
        <v>1299</v>
      </c>
      <c r="F2939" s="98" t="s">
        <v>121</v>
      </c>
      <c r="G2939" s="98" t="s">
        <v>147</v>
      </c>
      <c r="H2939" s="151">
        <v>0.4476</v>
      </c>
      <c r="I2939" s="145">
        <v>17.940000000000001</v>
      </c>
      <c r="J2939" s="145">
        <v>8.02</v>
      </c>
    </row>
    <row r="2940" spans="1:10" ht="13.15" customHeight="1">
      <c r="A2940" s="93">
        <v>368</v>
      </c>
      <c r="B2940" s="93">
        <v>95817</v>
      </c>
      <c r="C2940" s="1">
        <f>J2940</f>
        <v>26.08</v>
      </c>
      <c r="D2940" s="97"/>
      <c r="E2940" s="96"/>
      <c r="F2940" s="96"/>
      <c r="G2940" s="95"/>
      <c r="H2940" s="149" t="s">
        <v>951</v>
      </c>
      <c r="I2940" s="144"/>
      <c r="J2940" s="140">
        <v>26.08</v>
      </c>
    </row>
    <row r="2941" spans="1:10" ht="17.649999999999999" customHeight="1">
      <c r="D2941" s="113" t="s">
        <v>1319</v>
      </c>
      <c r="E2941" s="112"/>
      <c r="F2941" s="112"/>
      <c r="G2941" s="112"/>
      <c r="H2941" s="148"/>
      <c r="I2941" s="143"/>
      <c r="J2941" s="144"/>
    </row>
    <row r="2942" spans="1:10" ht="17.649999999999999" customHeight="1">
      <c r="D2942" s="100">
        <v>88247</v>
      </c>
      <c r="E2942" s="99" t="s">
        <v>1300</v>
      </c>
      <c r="F2942" s="98" t="s">
        <v>121</v>
      </c>
      <c r="G2942" s="116" t="s">
        <v>147</v>
      </c>
      <c r="H2942" s="151">
        <v>0.7</v>
      </c>
      <c r="I2942" s="145">
        <v>14.01</v>
      </c>
      <c r="J2942" s="145">
        <v>9.8000000000000007</v>
      </c>
    </row>
    <row r="2943" spans="1:10" ht="17.649999999999999" customHeight="1">
      <c r="D2943" s="100">
        <v>88264</v>
      </c>
      <c r="E2943" s="99" t="s">
        <v>1299</v>
      </c>
      <c r="F2943" s="98" t="s">
        <v>121</v>
      </c>
      <c r="G2943" s="116" t="s">
        <v>147</v>
      </c>
      <c r="H2943" s="151">
        <v>0.7</v>
      </c>
      <c r="I2943" s="145">
        <v>17.940000000000001</v>
      </c>
      <c r="J2943" s="145">
        <v>12.55</v>
      </c>
    </row>
    <row r="2944" spans="1:10" ht="9.4" customHeight="1">
      <c r="D2944" s="111">
        <v>6630</v>
      </c>
      <c r="E2944" s="99" t="s">
        <v>562</v>
      </c>
      <c r="F2944" s="98" t="s">
        <v>140</v>
      </c>
      <c r="G2944" s="116" t="s">
        <v>118</v>
      </c>
      <c r="H2944" s="151">
        <v>1</v>
      </c>
      <c r="I2944" s="145">
        <v>296.28599999999994</v>
      </c>
      <c r="J2944" s="145">
        <v>296.27999999999997</v>
      </c>
    </row>
    <row r="2945" spans="1:10" ht="13.15" customHeight="1">
      <c r="A2945" s="93">
        <v>369</v>
      </c>
      <c r="B2945" s="93" t="s">
        <v>561</v>
      </c>
      <c r="C2945" s="1">
        <f>J2945</f>
        <v>318.63</v>
      </c>
      <c r="D2945" s="127"/>
      <c r="E2945" s="126"/>
      <c r="F2945" s="126"/>
      <c r="G2945" s="125"/>
      <c r="H2945" s="149" t="s">
        <v>951</v>
      </c>
      <c r="I2945" s="144"/>
      <c r="J2945" s="140">
        <v>318.63</v>
      </c>
    </row>
    <row r="2946" spans="1:10" ht="19.149999999999999" customHeight="1">
      <c r="D2946" s="109" t="s">
        <v>1318</v>
      </c>
      <c r="E2946" s="108"/>
      <c r="F2946" s="108"/>
      <c r="G2946" s="108"/>
      <c r="H2946" s="152"/>
      <c r="I2946" s="146"/>
      <c r="J2946" s="147"/>
    </row>
    <row r="2947" spans="1:10" ht="13.15" customHeight="1">
      <c r="D2947" s="105" t="s">
        <v>965</v>
      </c>
      <c r="E2947" s="104"/>
      <c r="F2947" s="103" t="s">
        <v>112</v>
      </c>
      <c r="G2947" s="103" t="s">
        <v>113</v>
      </c>
      <c r="H2947" s="150" t="s">
        <v>959</v>
      </c>
      <c r="I2947" s="142" t="s">
        <v>958</v>
      </c>
      <c r="J2947" s="141" t="s">
        <v>8</v>
      </c>
    </row>
    <row r="2948" spans="1:10" ht="19.149999999999999" customHeight="1">
      <c r="D2948" s="106">
        <v>1879</v>
      </c>
      <c r="E2948" s="107" t="s">
        <v>1317</v>
      </c>
      <c r="F2948" s="98" t="s">
        <v>121</v>
      </c>
      <c r="G2948" s="98" t="s">
        <v>118</v>
      </c>
      <c r="H2948" s="151">
        <v>1</v>
      </c>
      <c r="I2948" s="145">
        <v>2.3215666666666661</v>
      </c>
      <c r="J2948" s="145">
        <v>2.3199999999999998</v>
      </c>
    </row>
    <row r="2949" spans="1:10" ht="13.15" customHeight="1">
      <c r="D2949" s="105" t="s">
        <v>960</v>
      </c>
      <c r="E2949" s="104"/>
      <c r="F2949" s="103" t="s">
        <v>112</v>
      </c>
      <c r="G2949" s="103" t="s">
        <v>113</v>
      </c>
      <c r="H2949" s="150" t="s">
        <v>959</v>
      </c>
      <c r="I2949" s="142" t="s">
        <v>958</v>
      </c>
      <c r="J2949" s="141" t="s">
        <v>8</v>
      </c>
    </row>
    <row r="2950" spans="1:10" ht="13.15" customHeight="1">
      <c r="D2950" s="100">
        <v>88247</v>
      </c>
      <c r="E2950" s="99" t="s">
        <v>1300</v>
      </c>
      <c r="F2950" s="98" t="s">
        <v>121</v>
      </c>
      <c r="G2950" s="98" t="s">
        <v>147</v>
      </c>
      <c r="H2950" s="151">
        <v>0.16</v>
      </c>
      <c r="I2950" s="145">
        <v>14.01</v>
      </c>
      <c r="J2950" s="145">
        <v>2.2400000000000002</v>
      </c>
    </row>
    <row r="2951" spans="1:10" ht="13.15" customHeight="1">
      <c r="D2951" s="100">
        <v>88264</v>
      </c>
      <c r="E2951" s="99" t="s">
        <v>1299</v>
      </c>
      <c r="F2951" s="98" t="s">
        <v>121</v>
      </c>
      <c r="G2951" s="98" t="s">
        <v>147</v>
      </c>
      <c r="H2951" s="151">
        <v>9.9706599832915563E-2</v>
      </c>
      <c r="I2951" s="145">
        <v>17.940000000000001</v>
      </c>
      <c r="J2951" s="145">
        <v>1.78</v>
      </c>
    </row>
    <row r="2952" spans="1:10" ht="13.15" customHeight="1">
      <c r="A2952" s="93">
        <v>370</v>
      </c>
      <c r="B2952" s="93">
        <v>91890</v>
      </c>
      <c r="C2952" s="1">
        <f>J2952</f>
        <v>6.3400000000000007</v>
      </c>
      <c r="D2952" s="97"/>
      <c r="E2952" s="96"/>
      <c r="F2952" s="96"/>
      <c r="G2952" s="95"/>
      <c r="H2952" s="149" t="s">
        <v>951</v>
      </c>
      <c r="I2952" s="144"/>
      <c r="J2952" s="140">
        <v>6.3400000000000007</v>
      </c>
    </row>
    <row r="2953" spans="1:10" ht="22.9" customHeight="1">
      <c r="D2953" s="113" t="s">
        <v>1316</v>
      </c>
      <c r="E2953" s="112"/>
      <c r="F2953" s="112"/>
      <c r="G2953" s="112"/>
      <c r="H2953" s="148"/>
      <c r="I2953" s="143"/>
      <c r="J2953" s="144"/>
    </row>
    <row r="2954" spans="1:10" ht="17.649999999999999" customHeight="1">
      <c r="D2954" s="100">
        <v>88247</v>
      </c>
      <c r="E2954" s="99" t="s">
        <v>1300</v>
      </c>
      <c r="F2954" s="98" t="s">
        <v>121</v>
      </c>
      <c r="G2954" s="116" t="s">
        <v>147</v>
      </c>
      <c r="H2954" s="151">
        <v>0.7</v>
      </c>
      <c r="I2954" s="145">
        <v>14.01</v>
      </c>
      <c r="J2954" s="145">
        <v>9.8000000000000007</v>
      </c>
    </row>
    <row r="2955" spans="1:10" ht="17.649999999999999" customHeight="1">
      <c r="D2955" s="100">
        <v>88264</v>
      </c>
      <c r="E2955" s="99" t="s">
        <v>1299</v>
      </c>
      <c r="F2955" s="98" t="s">
        <v>121</v>
      </c>
      <c r="G2955" s="116" t="s">
        <v>147</v>
      </c>
      <c r="H2955" s="151">
        <v>0.52244134078212323</v>
      </c>
      <c r="I2955" s="145">
        <v>17.940000000000001</v>
      </c>
      <c r="J2955" s="145">
        <v>9.3699999999999992</v>
      </c>
    </row>
    <row r="2956" spans="1:10" ht="19.149999999999999" customHeight="1">
      <c r="D2956" s="111">
        <v>38084</v>
      </c>
      <c r="E2956" s="107" t="s">
        <v>1315</v>
      </c>
      <c r="F2956" s="98" t="s">
        <v>121</v>
      </c>
      <c r="G2956" s="116" t="s">
        <v>118</v>
      </c>
      <c r="H2956" s="151">
        <v>1</v>
      </c>
      <c r="I2956" s="145">
        <v>16.55</v>
      </c>
      <c r="J2956" s="145">
        <v>16.55</v>
      </c>
    </row>
    <row r="2957" spans="1:10" ht="13.15" customHeight="1">
      <c r="A2957" s="93">
        <v>371</v>
      </c>
      <c r="B2957" s="93">
        <v>38084</v>
      </c>
      <c r="C2957" s="1">
        <f>J2957</f>
        <v>35.72</v>
      </c>
      <c r="D2957" s="113"/>
      <c r="E2957" s="94"/>
      <c r="H2957" s="149" t="s">
        <v>951</v>
      </c>
      <c r="J2957" s="140">
        <v>35.72</v>
      </c>
    </row>
    <row r="2958" spans="1:10" ht="17.649999999999999" customHeight="1">
      <c r="D2958" s="113" t="s">
        <v>1314</v>
      </c>
      <c r="E2958" s="112"/>
      <c r="F2958" s="112"/>
      <c r="G2958" s="112"/>
      <c r="H2958" s="148"/>
      <c r="I2958" s="143"/>
      <c r="J2958" s="144"/>
    </row>
    <row r="2959" spans="1:10" ht="13.15" customHeight="1">
      <c r="D2959" s="105" t="s">
        <v>991</v>
      </c>
      <c r="E2959" s="104"/>
      <c r="F2959" s="103" t="s">
        <v>112</v>
      </c>
      <c r="G2959" s="103" t="s">
        <v>113</v>
      </c>
      <c r="H2959" s="150" t="s">
        <v>959</v>
      </c>
      <c r="I2959" s="142" t="s">
        <v>958</v>
      </c>
      <c r="J2959" s="141" t="s">
        <v>8</v>
      </c>
    </row>
    <row r="2960" spans="1:10" ht="13.15" customHeight="1">
      <c r="D2960" s="118">
        <v>88264</v>
      </c>
      <c r="E2960" s="99" t="s">
        <v>1299</v>
      </c>
      <c r="F2960" s="98" t="s">
        <v>121</v>
      </c>
      <c r="G2960" s="98" t="s">
        <v>147</v>
      </c>
      <c r="H2960" s="151">
        <v>5</v>
      </c>
      <c r="I2960" s="145">
        <v>17.940000000000001</v>
      </c>
      <c r="J2960" s="145">
        <v>89.7</v>
      </c>
    </row>
    <row r="2961" spans="1:10" ht="22.9" customHeight="1">
      <c r="D2961" s="118">
        <v>88247</v>
      </c>
      <c r="E2961" s="99" t="s">
        <v>1300</v>
      </c>
      <c r="F2961" s="98" t="s">
        <v>121</v>
      </c>
      <c r="G2961" s="98" t="s">
        <v>147</v>
      </c>
      <c r="H2961" s="151">
        <v>5</v>
      </c>
      <c r="I2961" s="145">
        <v>14.01</v>
      </c>
      <c r="J2961" s="145">
        <v>70.05</v>
      </c>
    </row>
    <row r="2962" spans="1:10" ht="13.15" customHeight="1">
      <c r="D2962" s="105" t="s">
        <v>965</v>
      </c>
      <c r="E2962" s="104"/>
      <c r="F2962" s="103" t="s">
        <v>112</v>
      </c>
      <c r="G2962" s="103" t="s">
        <v>113</v>
      </c>
      <c r="H2962" s="150" t="s">
        <v>959</v>
      </c>
      <c r="I2962" s="142" t="s">
        <v>958</v>
      </c>
      <c r="J2962" s="141" t="s">
        <v>8</v>
      </c>
    </row>
    <row r="2963" spans="1:10" ht="17.649999999999999" customHeight="1">
      <c r="D2963" s="117" t="s">
        <v>1313</v>
      </c>
      <c r="E2963" s="99" t="s">
        <v>1312</v>
      </c>
      <c r="F2963" s="98" t="s">
        <v>140</v>
      </c>
      <c r="G2963" s="98" t="s">
        <v>118</v>
      </c>
      <c r="H2963" s="151">
        <v>1</v>
      </c>
      <c r="I2963" s="145">
        <v>1182.5110562277032</v>
      </c>
      <c r="J2963" s="145">
        <v>1182.51</v>
      </c>
    </row>
    <row r="2964" spans="1:10" ht="13.15" customHeight="1">
      <c r="A2964" s="93">
        <v>372</v>
      </c>
      <c r="B2964" s="93">
        <v>68600</v>
      </c>
      <c r="C2964" s="1">
        <f>J2964</f>
        <v>1342.26</v>
      </c>
      <c r="D2964" s="97"/>
      <c r="E2964" s="96"/>
      <c r="F2964" s="96"/>
      <c r="G2964" s="95"/>
      <c r="H2964" s="149" t="s">
        <v>951</v>
      </c>
      <c r="I2964" s="144"/>
      <c r="J2964" s="140">
        <v>1342.26</v>
      </c>
    </row>
    <row r="2965" spans="1:10" ht="17.649999999999999" customHeight="1">
      <c r="D2965" s="113" t="s">
        <v>1311</v>
      </c>
      <c r="E2965" s="112"/>
      <c r="F2965" s="112"/>
      <c r="G2965" s="112"/>
      <c r="H2965" s="148"/>
      <c r="I2965" s="143"/>
      <c r="J2965" s="144"/>
    </row>
    <row r="2966" spans="1:10" ht="17.649999999999999" customHeight="1">
      <c r="D2966" s="100">
        <v>88247</v>
      </c>
      <c r="E2966" s="99" t="s">
        <v>1300</v>
      </c>
      <c r="F2966" s="128" t="s">
        <v>121</v>
      </c>
      <c r="G2966" s="98" t="s">
        <v>147</v>
      </c>
      <c r="H2966" s="151">
        <v>0.11</v>
      </c>
      <c r="I2966" s="145">
        <v>14.01</v>
      </c>
      <c r="J2966" s="145">
        <v>1.54</v>
      </c>
    </row>
    <row r="2967" spans="1:10" ht="17.649999999999999" customHeight="1">
      <c r="D2967" s="100">
        <v>88264</v>
      </c>
      <c r="E2967" s="99" t="s">
        <v>1299</v>
      </c>
      <c r="F2967" s="128" t="s">
        <v>121</v>
      </c>
      <c r="G2967" s="98" t="s">
        <v>147</v>
      </c>
      <c r="H2967" s="151">
        <v>0.11</v>
      </c>
      <c r="I2967" s="145">
        <v>17.940000000000001</v>
      </c>
      <c r="J2967" s="145">
        <v>1.97</v>
      </c>
    </row>
    <row r="2968" spans="1:10" ht="9.4" customHeight="1">
      <c r="D2968" s="111">
        <v>9628</v>
      </c>
      <c r="E2968" s="99" t="s">
        <v>565</v>
      </c>
      <c r="F2968" s="128" t="s">
        <v>136</v>
      </c>
      <c r="G2968" s="98" t="s">
        <v>125</v>
      </c>
      <c r="H2968" s="151">
        <v>1.02</v>
      </c>
      <c r="I2968" s="145">
        <v>1.1000000000000001</v>
      </c>
      <c r="J2968" s="145">
        <v>1.1200000000000001</v>
      </c>
    </row>
    <row r="2969" spans="1:10" ht="13.15" customHeight="1">
      <c r="A2969" s="93">
        <v>373</v>
      </c>
      <c r="B2969" s="93">
        <v>9298</v>
      </c>
      <c r="C2969" s="1">
        <f>J2969</f>
        <v>4.63</v>
      </c>
      <c r="D2969" s="127"/>
      <c r="E2969" s="126"/>
      <c r="F2969" s="126"/>
      <c r="G2969" s="125"/>
      <c r="H2969" s="149" t="s">
        <v>951</v>
      </c>
      <c r="I2969" s="144"/>
      <c r="J2969" s="140">
        <v>4.63</v>
      </c>
    </row>
    <row r="2970" spans="1:10" ht="17.649999999999999" customHeight="1">
      <c r="D2970" s="113" t="s">
        <v>1310</v>
      </c>
      <c r="E2970" s="112"/>
      <c r="F2970" s="112"/>
      <c r="G2970" s="112"/>
      <c r="H2970" s="148"/>
      <c r="I2970" s="143"/>
      <c r="J2970" s="144"/>
    </row>
    <row r="2971" spans="1:10" ht="13.15" customHeight="1">
      <c r="D2971" s="105" t="s">
        <v>991</v>
      </c>
      <c r="E2971" s="104"/>
      <c r="F2971" s="103" t="s">
        <v>112</v>
      </c>
      <c r="G2971" s="103" t="s">
        <v>113</v>
      </c>
      <c r="H2971" s="150" t="s">
        <v>959</v>
      </c>
      <c r="I2971" s="142" t="s">
        <v>958</v>
      </c>
      <c r="J2971" s="141" t="s">
        <v>8</v>
      </c>
    </row>
    <row r="2972" spans="1:10" ht="13.15" customHeight="1">
      <c r="D2972" s="114" t="s">
        <v>1309</v>
      </c>
      <c r="E2972" s="99" t="s">
        <v>1308</v>
      </c>
      <c r="F2972" s="98" t="s">
        <v>136</v>
      </c>
      <c r="G2972" s="98" t="s">
        <v>993</v>
      </c>
      <c r="H2972" s="151">
        <v>0.4751428571428577</v>
      </c>
      <c r="I2972" s="145">
        <v>13.99</v>
      </c>
      <c r="J2972" s="145">
        <v>6.64</v>
      </c>
    </row>
    <row r="2973" spans="1:10" ht="13.15" customHeight="1">
      <c r="D2973" s="114" t="s">
        <v>1003</v>
      </c>
      <c r="E2973" s="99" t="s">
        <v>1002</v>
      </c>
      <c r="F2973" s="98" t="s">
        <v>136</v>
      </c>
      <c r="G2973" s="98" t="s">
        <v>993</v>
      </c>
      <c r="H2973" s="151">
        <v>0.7</v>
      </c>
      <c r="I2973" s="145">
        <v>10.55</v>
      </c>
      <c r="J2973" s="145">
        <v>7.38</v>
      </c>
    </row>
    <row r="2974" spans="1:10" ht="13.15" customHeight="1">
      <c r="D2974" s="105" t="s">
        <v>965</v>
      </c>
      <c r="E2974" s="104"/>
      <c r="F2974" s="103" t="s">
        <v>112</v>
      </c>
      <c r="G2974" s="103" t="s">
        <v>113</v>
      </c>
      <c r="H2974" s="150" t="s">
        <v>959</v>
      </c>
      <c r="I2974" s="142" t="s">
        <v>958</v>
      </c>
      <c r="J2974" s="141" t="s">
        <v>8</v>
      </c>
    </row>
    <row r="2975" spans="1:10" ht="13.15" customHeight="1">
      <c r="D2975" s="114" t="s">
        <v>1307</v>
      </c>
      <c r="E2975" s="99" t="s">
        <v>1306</v>
      </c>
      <c r="F2975" s="98" t="s">
        <v>136</v>
      </c>
      <c r="G2975" s="98" t="s">
        <v>226</v>
      </c>
      <c r="H2975" s="151">
        <v>1</v>
      </c>
      <c r="I2975" s="145">
        <v>42.5</v>
      </c>
      <c r="J2975" s="145">
        <v>42.5</v>
      </c>
    </row>
    <row r="2976" spans="1:10" ht="13.15" customHeight="1">
      <c r="D2976" s="105" t="s">
        <v>960</v>
      </c>
      <c r="E2976" s="104"/>
      <c r="F2976" s="103" t="s">
        <v>112</v>
      </c>
      <c r="G2976" s="103" t="s">
        <v>113</v>
      </c>
      <c r="H2976" s="150" t="s">
        <v>959</v>
      </c>
      <c r="I2976" s="142" t="s">
        <v>958</v>
      </c>
      <c r="J2976" s="141" t="s">
        <v>8</v>
      </c>
    </row>
    <row r="2977" spans="1:10" ht="13.15" customHeight="1">
      <c r="D2977" s="114" t="s">
        <v>995</v>
      </c>
      <c r="E2977" s="99" t="s">
        <v>994</v>
      </c>
      <c r="F2977" s="98" t="s">
        <v>136</v>
      </c>
      <c r="G2977" s="98" t="s">
        <v>993</v>
      </c>
      <c r="H2977" s="151">
        <v>0.7</v>
      </c>
      <c r="I2977" s="145">
        <v>2.98</v>
      </c>
      <c r="J2977" s="145">
        <v>2.08</v>
      </c>
    </row>
    <row r="2978" spans="1:10" ht="13.15" customHeight="1">
      <c r="D2978" s="114" t="s">
        <v>1305</v>
      </c>
      <c r="E2978" s="99" t="s">
        <v>1304</v>
      </c>
      <c r="F2978" s="98" t="s">
        <v>136</v>
      </c>
      <c r="G2978" s="98" t="s">
        <v>993</v>
      </c>
      <c r="H2978" s="151">
        <v>0.7</v>
      </c>
      <c r="I2978" s="145">
        <v>2.85</v>
      </c>
      <c r="J2978" s="145">
        <v>1.99</v>
      </c>
    </row>
    <row r="2979" spans="1:10" ht="13.15" customHeight="1">
      <c r="A2979" s="93">
        <v>374</v>
      </c>
      <c r="B2979" s="93" t="s">
        <v>465</v>
      </c>
      <c r="C2979" s="1">
        <f>J2979</f>
        <v>60.589999999999996</v>
      </c>
      <c r="D2979" s="97"/>
      <c r="E2979" s="96"/>
      <c r="F2979" s="96"/>
      <c r="G2979" s="95"/>
      <c r="H2979" s="149" t="s">
        <v>951</v>
      </c>
      <c r="I2979" s="144"/>
      <c r="J2979" s="140">
        <v>60.589999999999996</v>
      </c>
    </row>
    <row r="2980" spans="1:10" ht="19.149999999999999" customHeight="1">
      <c r="D2980" s="109" t="s">
        <v>1303</v>
      </c>
      <c r="E2980" s="108"/>
      <c r="F2980" s="108"/>
      <c r="G2980" s="108"/>
      <c r="H2980" s="152"/>
      <c r="I2980" s="146"/>
      <c r="J2980" s="147"/>
    </row>
    <row r="2981" spans="1:10" ht="13.15" customHeight="1">
      <c r="D2981" s="105" t="s">
        <v>965</v>
      </c>
      <c r="E2981" s="104"/>
      <c r="F2981" s="103" t="s">
        <v>112</v>
      </c>
      <c r="G2981" s="103" t="s">
        <v>113</v>
      </c>
      <c r="H2981" s="150" t="s">
        <v>959</v>
      </c>
      <c r="I2981" s="142" t="s">
        <v>958</v>
      </c>
      <c r="J2981" s="141" t="s">
        <v>8</v>
      </c>
    </row>
    <row r="2982" spans="1:10" ht="24.75" customHeight="1">
      <c r="D2982" s="106">
        <v>11950</v>
      </c>
      <c r="E2982" s="99" t="s">
        <v>1302</v>
      </c>
      <c r="F2982" s="98" t="s">
        <v>121</v>
      </c>
      <c r="G2982" s="98" t="s">
        <v>118</v>
      </c>
      <c r="H2982" s="151">
        <v>2</v>
      </c>
      <c r="I2982" s="145">
        <v>0.14000000000000001</v>
      </c>
      <c r="J2982" s="145">
        <v>0.28000000000000003</v>
      </c>
    </row>
    <row r="2983" spans="1:10" ht="13.15" customHeight="1">
      <c r="D2983" s="106">
        <v>39343</v>
      </c>
      <c r="E2983" s="99" t="s">
        <v>1301</v>
      </c>
      <c r="F2983" s="98" t="s">
        <v>121</v>
      </c>
      <c r="G2983" s="98" t="s">
        <v>118</v>
      </c>
      <c r="H2983" s="151">
        <v>1</v>
      </c>
      <c r="I2983" s="145">
        <v>13.33</v>
      </c>
      <c r="J2983" s="145">
        <v>13.33</v>
      </c>
    </row>
    <row r="2984" spans="1:10" ht="13.15" customHeight="1">
      <c r="D2984" s="105" t="s">
        <v>960</v>
      </c>
      <c r="E2984" s="104"/>
      <c r="F2984" s="103" t="s">
        <v>112</v>
      </c>
      <c r="G2984" s="103" t="s">
        <v>113</v>
      </c>
      <c r="H2984" s="150" t="s">
        <v>959</v>
      </c>
      <c r="I2984" s="142" t="s">
        <v>958</v>
      </c>
      <c r="J2984" s="141" t="s">
        <v>8</v>
      </c>
    </row>
    <row r="2985" spans="1:10" ht="13.15" customHeight="1">
      <c r="D2985" s="100">
        <v>88247</v>
      </c>
      <c r="E2985" s="99" t="s">
        <v>1300</v>
      </c>
      <c r="F2985" s="98" t="s">
        <v>121</v>
      </c>
      <c r="G2985" s="98" t="s">
        <v>147</v>
      </c>
      <c r="H2985" s="151">
        <v>0.41930000000000001</v>
      </c>
      <c r="I2985" s="145">
        <v>14.01</v>
      </c>
      <c r="J2985" s="145">
        <v>5.87</v>
      </c>
    </row>
    <row r="2986" spans="1:10" ht="13.15" customHeight="1">
      <c r="D2986" s="100">
        <v>88264</v>
      </c>
      <c r="E2986" s="99" t="s">
        <v>1299</v>
      </c>
      <c r="F2986" s="98" t="s">
        <v>121</v>
      </c>
      <c r="G2986" s="98" t="s">
        <v>147</v>
      </c>
      <c r="H2986" s="151">
        <v>0.3441055333333331</v>
      </c>
      <c r="I2986" s="145">
        <v>17.940000000000001</v>
      </c>
      <c r="J2986" s="145">
        <v>6.17</v>
      </c>
    </row>
    <row r="2987" spans="1:10" ht="13.15" customHeight="1">
      <c r="A2987" s="93">
        <v>375</v>
      </c>
      <c r="B2987" s="93">
        <v>95816</v>
      </c>
      <c r="C2987" s="1">
        <f>J2987</f>
        <v>25.65</v>
      </c>
      <c r="D2987" s="97"/>
      <c r="E2987" s="96"/>
      <c r="F2987" s="96"/>
      <c r="G2987" s="95"/>
      <c r="H2987" s="149" t="s">
        <v>951</v>
      </c>
      <c r="I2987" s="144"/>
      <c r="J2987" s="140">
        <v>25.65</v>
      </c>
    </row>
    <row r="2988" spans="1:10" ht="19.149999999999999" customHeight="1">
      <c r="D2988" s="109" t="s">
        <v>1298</v>
      </c>
      <c r="E2988" s="108"/>
      <c r="F2988" s="108"/>
      <c r="G2988" s="108"/>
      <c r="H2988" s="152"/>
      <c r="I2988" s="146"/>
      <c r="J2988" s="147"/>
    </row>
    <row r="2989" spans="1:10" ht="13.15" customHeight="1">
      <c r="D2989" s="105" t="s">
        <v>960</v>
      </c>
      <c r="E2989" s="104"/>
      <c r="F2989" s="103" t="s">
        <v>112</v>
      </c>
      <c r="G2989" s="103" t="s">
        <v>113</v>
      </c>
      <c r="H2989" s="150" t="s">
        <v>959</v>
      </c>
      <c r="I2989" s="142" t="s">
        <v>958</v>
      </c>
      <c r="J2989" s="141" t="s">
        <v>8</v>
      </c>
    </row>
    <row r="2990" spans="1:10" ht="13.15" customHeight="1">
      <c r="D2990" s="100">
        <v>88309</v>
      </c>
      <c r="E2990" s="99" t="s">
        <v>1080</v>
      </c>
      <c r="F2990" s="98" t="s">
        <v>121</v>
      </c>
      <c r="G2990" s="98" t="s">
        <v>147</v>
      </c>
      <c r="H2990" s="151">
        <v>4.6149668393782248E-2</v>
      </c>
      <c r="I2990" s="145">
        <v>17.79</v>
      </c>
      <c r="J2990" s="145">
        <v>0.82</v>
      </c>
    </row>
    <row r="2991" spans="1:10" ht="13.15" customHeight="1">
      <c r="D2991" s="100">
        <v>88316</v>
      </c>
      <c r="E2991" s="99" t="s">
        <v>970</v>
      </c>
      <c r="F2991" s="98" t="s">
        <v>121</v>
      </c>
      <c r="G2991" s="98" t="s">
        <v>147</v>
      </c>
      <c r="H2991" s="151">
        <v>7.4099999999999999E-2</v>
      </c>
      <c r="I2991" s="145">
        <v>13.88</v>
      </c>
      <c r="J2991" s="145">
        <v>1.02</v>
      </c>
    </row>
    <row r="2992" spans="1:10" ht="24.75" customHeight="1">
      <c r="D2992" s="100">
        <v>94968</v>
      </c>
      <c r="E2992" s="107" t="s">
        <v>1297</v>
      </c>
      <c r="F2992" s="98" t="s">
        <v>121</v>
      </c>
      <c r="G2992" s="98" t="s">
        <v>155</v>
      </c>
      <c r="H2992" s="151">
        <v>5.6500000000000002E-2</v>
      </c>
      <c r="I2992" s="145">
        <v>313.52</v>
      </c>
      <c r="J2992" s="145">
        <v>17.71</v>
      </c>
    </row>
    <row r="2993" spans="1:10" ht="13.15" customHeight="1">
      <c r="A2993" s="93">
        <v>376</v>
      </c>
      <c r="B2993" s="93">
        <v>95241</v>
      </c>
      <c r="C2993" s="1">
        <f>J2993</f>
        <v>19.55</v>
      </c>
      <c r="D2993" s="97"/>
      <c r="E2993" s="96"/>
      <c r="F2993" s="96"/>
      <c r="G2993" s="95"/>
      <c r="H2993" s="149" t="s">
        <v>951</v>
      </c>
      <c r="I2993" s="144"/>
      <c r="J2993" s="140">
        <v>19.55</v>
      </c>
    </row>
    <row r="2994" spans="1:10" ht="17.649999999999999" customHeight="1">
      <c r="D2994" s="113" t="s">
        <v>1296</v>
      </c>
      <c r="E2994" s="112"/>
      <c r="F2994" s="112"/>
      <c r="G2994" s="112"/>
      <c r="H2994" s="148"/>
      <c r="I2994" s="143"/>
      <c r="J2994" s="144"/>
    </row>
    <row r="2995" spans="1:10" ht="13.15" customHeight="1">
      <c r="D2995" s="105" t="s">
        <v>965</v>
      </c>
      <c r="E2995" s="104"/>
      <c r="F2995" s="103" t="s">
        <v>112</v>
      </c>
      <c r="G2995" s="103" t="s">
        <v>113</v>
      </c>
      <c r="H2995" s="150" t="s">
        <v>959</v>
      </c>
      <c r="I2995" s="142" t="s">
        <v>958</v>
      </c>
      <c r="J2995" s="141" t="s">
        <v>8</v>
      </c>
    </row>
    <row r="2996" spans="1:10" ht="19.149999999999999" customHeight="1">
      <c r="D2996" s="123">
        <v>10709</v>
      </c>
      <c r="E2996" s="107" t="s">
        <v>1295</v>
      </c>
      <c r="F2996" s="98" t="s">
        <v>121</v>
      </c>
      <c r="G2996" s="98" t="s">
        <v>122</v>
      </c>
      <c r="H2996" s="151">
        <v>1</v>
      </c>
      <c r="I2996" s="145">
        <v>149.19</v>
      </c>
      <c r="J2996" s="145">
        <v>149.19</v>
      </c>
    </row>
    <row r="2997" spans="1:10" ht="13.15" customHeight="1">
      <c r="A2997" s="93">
        <v>377</v>
      </c>
      <c r="B2997" s="93">
        <v>101745</v>
      </c>
      <c r="C2997" s="1">
        <f>J2997</f>
        <v>149.19</v>
      </c>
      <c r="D2997" s="97"/>
      <c r="E2997" s="96"/>
      <c r="F2997" s="96"/>
      <c r="G2997" s="95"/>
      <c r="H2997" s="149" t="s">
        <v>951</v>
      </c>
      <c r="I2997" s="144"/>
      <c r="J2997" s="140">
        <v>149.19</v>
      </c>
    </row>
    <row r="2998" spans="1:10" ht="17.649999999999999" customHeight="1">
      <c r="D2998" s="113" t="s">
        <v>1294</v>
      </c>
      <c r="E2998" s="112"/>
      <c r="F2998" s="112"/>
      <c r="G2998" s="112"/>
      <c r="H2998" s="148"/>
      <c r="I2998" s="143"/>
      <c r="J2998" s="144"/>
    </row>
    <row r="2999" spans="1:10" ht="13.15" customHeight="1">
      <c r="D2999" s="105" t="s">
        <v>965</v>
      </c>
      <c r="E2999" s="104"/>
      <c r="F2999" s="103" t="s">
        <v>112</v>
      </c>
      <c r="G2999" s="103" t="s">
        <v>113</v>
      </c>
      <c r="H2999" s="150" t="s">
        <v>959</v>
      </c>
      <c r="I2999" s="142" t="s">
        <v>958</v>
      </c>
      <c r="J2999" s="141" t="s">
        <v>8</v>
      </c>
    </row>
    <row r="3000" spans="1:10" ht="13.15" customHeight="1">
      <c r="D3000" s="110" t="s">
        <v>1293</v>
      </c>
      <c r="E3000" s="99" t="s">
        <v>1292</v>
      </c>
      <c r="F3000" s="98" t="s">
        <v>136</v>
      </c>
      <c r="G3000" s="98" t="s">
        <v>547</v>
      </c>
      <c r="H3000" s="151">
        <v>0.14000000000000001</v>
      </c>
      <c r="I3000" s="145">
        <v>3.46</v>
      </c>
      <c r="J3000" s="145">
        <v>0.48</v>
      </c>
    </row>
    <row r="3001" spans="1:10" ht="13.15" customHeight="1">
      <c r="D3001" s="110" t="s">
        <v>1291</v>
      </c>
      <c r="E3001" s="99" t="s">
        <v>1290</v>
      </c>
      <c r="F3001" s="98" t="s">
        <v>136</v>
      </c>
      <c r="G3001" s="98" t="s">
        <v>547</v>
      </c>
      <c r="H3001" s="151">
        <v>8.6199999999999992</v>
      </c>
      <c r="I3001" s="145">
        <v>1.81</v>
      </c>
      <c r="J3001" s="145">
        <v>15.6</v>
      </c>
    </row>
    <row r="3002" spans="1:10" ht="13.15" customHeight="1">
      <c r="D3002" s="110" t="s">
        <v>1289</v>
      </c>
      <c r="E3002" s="99" t="s">
        <v>1288</v>
      </c>
      <c r="F3002" s="98" t="s">
        <v>136</v>
      </c>
      <c r="G3002" s="98" t="s">
        <v>137</v>
      </c>
      <c r="H3002" s="151">
        <v>1.07</v>
      </c>
      <c r="I3002" s="145">
        <v>78.62</v>
      </c>
      <c r="J3002" s="145">
        <v>84.12</v>
      </c>
    </row>
    <row r="3003" spans="1:10" ht="13.15" customHeight="1">
      <c r="D3003" s="105" t="s">
        <v>960</v>
      </c>
      <c r="E3003" s="104"/>
      <c r="F3003" s="103" t="s">
        <v>112</v>
      </c>
      <c r="G3003" s="103" t="s">
        <v>113</v>
      </c>
      <c r="H3003" s="150" t="s">
        <v>959</v>
      </c>
      <c r="I3003" s="142" t="s">
        <v>958</v>
      </c>
      <c r="J3003" s="141" t="s">
        <v>8</v>
      </c>
    </row>
    <row r="3004" spans="1:10" ht="13.15" customHeight="1">
      <c r="D3004" s="110" t="s">
        <v>1287</v>
      </c>
      <c r="E3004" s="99" t="s">
        <v>1286</v>
      </c>
      <c r="F3004" s="98" t="s">
        <v>136</v>
      </c>
      <c r="G3004" s="98" t="s">
        <v>993</v>
      </c>
      <c r="H3004" s="151">
        <v>5.8888888888882218E-3</v>
      </c>
      <c r="I3004" s="145">
        <v>22.55</v>
      </c>
      <c r="J3004" s="145">
        <v>0.13</v>
      </c>
    </row>
    <row r="3005" spans="1:10" ht="13.15" customHeight="1">
      <c r="D3005" s="110" t="s">
        <v>1178</v>
      </c>
      <c r="E3005" s="99" t="s">
        <v>1177</v>
      </c>
      <c r="F3005" s="98" t="s">
        <v>136</v>
      </c>
      <c r="G3005" s="98" t="s">
        <v>993</v>
      </c>
      <c r="H3005" s="151">
        <v>0.1</v>
      </c>
      <c r="I3005" s="145">
        <v>15.3</v>
      </c>
      <c r="J3005" s="145">
        <v>1.53</v>
      </c>
    </row>
    <row r="3006" spans="1:10" ht="13.15" customHeight="1">
      <c r="A3006" s="93">
        <v>378</v>
      </c>
      <c r="B3006" s="93" t="s">
        <v>568</v>
      </c>
      <c r="C3006" s="1">
        <f>J3006</f>
        <v>101.86</v>
      </c>
      <c r="D3006" s="97"/>
      <c r="E3006" s="96"/>
      <c r="F3006" s="96"/>
      <c r="G3006" s="95"/>
      <c r="H3006" s="149" t="s">
        <v>951</v>
      </c>
      <c r="I3006" s="144"/>
      <c r="J3006" s="140">
        <v>101.86</v>
      </c>
    </row>
    <row r="3007" spans="1:10" ht="17.649999999999999" customHeight="1">
      <c r="D3007" s="113" t="s">
        <v>1285</v>
      </c>
      <c r="E3007" s="112"/>
      <c r="F3007" s="112"/>
      <c r="G3007" s="112"/>
      <c r="H3007" s="148"/>
      <c r="I3007" s="143"/>
      <c r="J3007" s="144"/>
    </row>
    <row r="3008" spans="1:10" ht="13.15" customHeight="1">
      <c r="A3008" s="93">
        <v>379</v>
      </c>
      <c r="B3008" s="93" t="s">
        <v>2503</v>
      </c>
      <c r="C3008" s="1">
        <f>J3008</f>
        <v>166.27</v>
      </c>
      <c r="D3008" s="113"/>
      <c r="E3008" s="94"/>
      <c r="H3008" s="149" t="s">
        <v>951</v>
      </c>
      <c r="J3008" s="140">
        <v>166.27</v>
      </c>
    </row>
    <row r="3009" spans="1:10" ht="17.649999999999999" customHeight="1">
      <c r="D3009" s="113" t="s">
        <v>1284</v>
      </c>
      <c r="E3009" s="112"/>
      <c r="F3009" s="112"/>
      <c r="G3009" s="112"/>
      <c r="H3009" s="148"/>
      <c r="I3009" s="143"/>
      <c r="J3009" s="144"/>
    </row>
    <row r="3010" spans="1:10" ht="13.15" customHeight="1">
      <c r="D3010" s="105" t="s">
        <v>991</v>
      </c>
      <c r="E3010" s="104"/>
      <c r="F3010" s="103" t="s">
        <v>112</v>
      </c>
      <c r="G3010" s="103" t="s">
        <v>113</v>
      </c>
      <c r="H3010" s="150" t="s">
        <v>959</v>
      </c>
      <c r="I3010" s="142" t="s">
        <v>958</v>
      </c>
      <c r="J3010" s="141" t="s">
        <v>8</v>
      </c>
    </row>
    <row r="3011" spans="1:10" ht="13.15" customHeight="1">
      <c r="D3011" s="118">
        <v>88316</v>
      </c>
      <c r="E3011" s="99" t="s">
        <v>970</v>
      </c>
      <c r="F3011" s="98" t="s">
        <v>121</v>
      </c>
      <c r="G3011" s="98" t="s">
        <v>147</v>
      </c>
      <c r="H3011" s="151">
        <v>0.7234954954954953</v>
      </c>
      <c r="I3011" s="145">
        <v>13.88</v>
      </c>
      <c r="J3011" s="145">
        <v>10.039999999999999</v>
      </c>
    </row>
    <row r="3012" spans="1:10" ht="13.15" customHeight="1">
      <c r="D3012" s="105" t="s">
        <v>965</v>
      </c>
      <c r="E3012" s="104"/>
      <c r="F3012" s="103" t="s">
        <v>112</v>
      </c>
      <c r="G3012" s="103" t="s">
        <v>113</v>
      </c>
      <c r="H3012" s="150" t="s">
        <v>959</v>
      </c>
      <c r="I3012" s="142" t="s">
        <v>958</v>
      </c>
      <c r="J3012" s="141" t="s">
        <v>8</v>
      </c>
    </row>
    <row r="3013" spans="1:10" ht="13.15" customHeight="1">
      <c r="D3013" s="117" t="s">
        <v>1072</v>
      </c>
      <c r="E3013" s="99" t="s">
        <v>1071</v>
      </c>
      <c r="F3013" s="98" t="s">
        <v>140</v>
      </c>
      <c r="G3013" s="98" t="s">
        <v>155</v>
      </c>
      <c r="H3013" s="151">
        <v>0.8</v>
      </c>
      <c r="I3013" s="145">
        <v>50</v>
      </c>
      <c r="J3013" s="145">
        <v>40</v>
      </c>
    </row>
    <row r="3014" spans="1:10" ht="15.4" customHeight="1">
      <c r="A3014" s="93">
        <v>380</v>
      </c>
      <c r="B3014" s="93">
        <v>171887</v>
      </c>
      <c r="C3014" s="1">
        <f>J3014</f>
        <v>50.04</v>
      </c>
      <c r="D3014" s="97"/>
      <c r="E3014" s="96"/>
      <c r="F3014" s="96"/>
      <c r="G3014" s="95"/>
      <c r="H3014" s="149" t="s">
        <v>951</v>
      </c>
      <c r="I3014" s="144"/>
      <c r="J3014" s="140">
        <v>50.04</v>
      </c>
    </row>
    <row r="3015" spans="1:10" ht="19.149999999999999" customHeight="1">
      <c r="D3015" s="109" t="s">
        <v>1283</v>
      </c>
      <c r="E3015" s="108"/>
      <c r="F3015" s="108"/>
      <c r="G3015" s="108"/>
      <c r="H3015" s="152"/>
      <c r="I3015" s="146"/>
      <c r="J3015" s="147"/>
    </row>
    <row r="3016" spans="1:10" ht="13.15" customHeight="1">
      <c r="D3016" s="105" t="s">
        <v>965</v>
      </c>
      <c r="E3016" s="104"/>
      <c r="F3016" s="103" t="s">
        <v>112</v>
      </c>
      <c r="G3016" s="103" t="s">
        <v>113</v>
      </c>
      <c r="H3016" s="150" t="s">
        <v>959</v>
      </c>
      <c r="I3016" s="142" t="s">
        <v>958</v>
      </c>
      <c r="J3016" s="141" t="s">
        <v>8</v>
      </c>
    </row>
    <row r="3017" spans="1:10" ht="19.149999999999999" customHeight="1">
      <c r="D3017" s="106">
        <v>370</v>
      </c>
      <c r="E3017" s="107" t="s">
        <v>973</v>
      </c>
      <c r="F3017" s="98" t="s">
        <v>121</v>
      </c>
      <c r="G3017" s="98" t="s">
        <v>155</v>
      </c>
      <c r="H3017" s="151">
        <v>5.6800000000000003E-2</v>
      </c>
      <c r="I3017" s="145">
        <v>57</v>
      </c>
      <c r="J3017" s="145">
        <v>3.23</v>
      </c>
    </row>
    <row r="3018" spans="1:10" ht="13.15" customHeight="1">
      <c r="D3018" s="106">
        <v>4741</v>
      </c>
      <c r="E3018" s="99" t="s">
        <v>1251</v>
      </c>
      <c r="F3018" s="98" t="s">
        <v>121</v>
      </c>
      <c r="G3018" s="98" t="s">
        <v>155</v>
      </c>
      <c r="H3018" s="151">
        <v>8.6999999999999994E-3</v>
      </c>
      <c r="I3018" s="145">
        <v>99.84</v>
      </c>
      <c r="J3018" s="145">
        <v>0.86</v>
      </c>
    </row>
    <row r="3019" spans="1:10" ht="39.4" customHeight="1">
      <c r="D3019" s="106">
        <v>36170</v>
      </c>
      <c r="E3019" s="99" t="s">
        <v>1282</v>
      </c>
      <c r="F3019" s="98" t="s">
        <v>121</v>
      </c>
      <c r="G3019" s="98" t="s">
        <v>122</v>
      </c>
      <c r="H3019" s="151">
        <v>1.0031000000000001</v>
      </c>
      <c r="I3019" s="145">
        <v>40</v>
      </c>
      <c r="J3019" s="145">
        <v>40.119999999999997</v>
      </c>
    </row>
    <row r="3020" spans="1:10" ht="13.15" customHeight="1">
      <c r="D3020" s="105" t="s">
        <v>960</v>
      </c>
      <c r="E3020" s="104"/>
      <c r="F3020" s="103" t="s">
        <v>112</v>
      </c>
      <c r="G3020" s="103" t="s">
        <v>113</v>
      </c>
      <c r="H3020" s="150" t="s">
        <v>959</v>
      </c>
      <c r="I3020" s="142" t="s">
        <v>958</v>
      </c>
      <c r="J3020" s="141" t="s">
        <v>8</v>
      </c>
    </row>
    <row r="3021" spans="1:10" ht="13.15" customHeight="1">
      <c r="D3021" s="100">
        <v>88260</v>
      </c>
      <c r="E3021" s="99" t="s">
        <v>1249</v>
      </c>
      <c r="F3021" s="98" t="s">
        <v>121</v>
      </c>
      <c r="G3021" s="98" t="s">
        <v>147</v>
      </c>
      <c r="H3021" s="151">
        <v>0.19376211111111197</v>
      </c>
      <c r="I3021" s="145">
        <v>17.7</v>
      </c>
      <c r="J3021" s="145">
        <v>3.42</v>
      </c>
    </row>
    <row r="3022" spans="1:10" ht="13.15" customHeight="1">
      <c r="D3022" s="100">
        <v>88316</v>
      </c>
      <c r="E3022" s="99" t="s">
        <v>970</v>
      </c>
      <c r="F3022" s="98" t="s">
        <v>121</v>
      </c>
      <c r="G3022" s="98" t="s">
        <v>147</v>
      </c>
      <c r="H3022" s="151">
        <v>0.25309999999999999</v>
      </c>
      <c r="I3022" s="145">
        <v>13.88</v>
      </c>
      <c r="J3022" s="145">
        <v>3.51</v>
      </c>
    </row>
    <row r="3023" spans="1:10" ht="24.75" customHeight="1">
      <c r="D3023" s="100">
        <v>91277</v>
      </c>
      <c r="E3023" s="107" t="s">
        <v>1281</v>
      </c>
      <c r="F3023" s="98" t="s">
        <v>121</v>
      </c>
      <c r="G3023" s="98" t="s">
        <v>954</v>
      </c>
      <c r="H3023" s="151">
        <v>5.4999999999999997E-3</v>
      </c>
      <c r="I3023" s="145">
        <v>9.77</v>
      </c>
      <c r="J3023" s="145">
        <v>0.05</v>
      </c>
    </row>
    <row r="3024" spans="1:10" ht="24.75" customHeight="1">
      <c r="D3024" s="100">
        <v>91278</v>
      </c>
      <c r="E3024" s="107" t="s">
        <v>1280</v>
      </c>
      <c r="F3024" s="98" t="s">
        <v>121</v>
      </c>
      <c r="G3024" s="98" t="s">
        <v>952</v>
      </c>
      <c r="H3024" s="151">
        <v>0.1211</v>
      </c>
      <c r="I3024" s="145">
        <v>0.52</v>
      </c>
      <c r="J3024" s="145">
        <v>0.06</v>
      </c>
    </row>
    <row r="3025" spans="1:10" ht="31.9" customHeight="1">
      <c r="D3025" s="100">
        <v>91283</v>
      </c>
      <c r="E3025" s="107" t="s">
        <v>1246</v>
      </c>
      <c r="F3025" s="98" t="s">
        <v>121</v>
      </c>
      <c r="G3025" s="98" t="s">
        <v>954</v>
      </c>
      <c r="H3025" s="151">
        <v>3.7000000000000002E-3</v>
      </c>
      <c r="I3025" s="145">
        <v>22.72</v>
      </c>
      <c r="J3025" s="145">
        <v>0.08</v>
      </c>
    </row>
    <row r="3026" spans="1:10" ht="29.65" customHeight="1">
      <c r="D3026" s="100">
        <v>91285</v>
      </c>
      <c r="E3026" s="107" t="s">
        <v>1245</v>
      </c>
      <c r="F3026" s="98" t="s">
        <v>121</v>
      </c>
      <c r="G3026" s="98" t="s">
        <v>952</v>
      </c>
      <c r="H3026" s="151">
        <v>0.12280000000000001</v>
      </c>
      <c r="I3026" s="145">
        <v>0.93</v>
      </c>
      <c r="J3026" s="145">
        <v>0.11</v>
      </c>
    </row>
    <row r="3027" spans="1:10" ht="13.15" customHeight="1">
      <c r="A3027" s="93">
        <v>381</v>
      </c>
      <c r="B3027" s="93">
        <v>92398</v>
      </c>
      <c r="C3027" s="1">
        <f>J3027</f>
        <v>51.439999999999991</v>
      </c>
      <c r="D3027" s="97"/>
      <c r="E3027" s="96"/>
      <c r="F3027" s="96"/>
      <c r="G3027" s="95"/>
      <c r="H3027" s="149" t="s">
        <v>951</v>
      </c>
      <c r="I3027" s="144"/>
      <c r="J3027" s="140">
        <v>51.439999999999991</v>
      </c>
    </row>
    <row r="3028" spans="1:10" ht="19.149999999999999" customHeight="1">
      <c r="D3028" s="109" t="s">
        <v>1279</v>
      </c>
      <c r="E3028" s="108"/>
      <c r="F3028" s="108"/>
      <c r="G3028" s="108"/>
      <c r="H3028" s="152"/>
      <c r="I3028" s="146"/>
      <c r="J3028" s="147"/>
    </row>
    <row r="3029" spans="1:10" ht="13.15" customHeight="1">
      <c r="D3029" s="105" t="s">
        <v>960</v>
      </c>
      <c r="E3029" s="104"/>
      <c r="F3029" s="103" t="s">
        <v>112</v>
      </c>
      <c r="G3029" s="103" t="s">
        <v>113</v>
      </c>
      <c r="H3029" s="150" t="s">
        <v>959</v>
      </c>
      <c r="I3029" s="142" t="s">
        <v>958</v>
      </c>
      <c r="J3029" s="141" t="s">
        <v>8</v>
      </c>
    </row>
    <row r="3030" spans="1:10" ht="24.75" customHeight="1">
      <c r="D3030" s="114" t="s">
        <v>1083</v>
      </c>
      <c r="E3030" s="107" t="s">
        <v>1082</v>
      </c>
      <c r="F3030" s="98" t="s">
        <v>136</v>
      </c>
      <c r="G3030" s="98" t="s">
        <v>137</v>
      </c>
      <c r="H3030" s="151">
        <v>1</v>
      </c>
      <c r="I3030" s="145">
        <v>11.06</v>
      </c>
      <c r="J3030" s="145">
        <v>11.06</v>
      </c>
    </row>
    <row r="3031" spans="1:10" ht="13.15" customHeight="1">
      <c r="A3031" s="93">
        <v>382</v>
      </c>
      <c r="B3031" s="93" t="s">
        <v>571</v>
      </c>
      <c r="C3031" s="1">
        <f>J3031</f>
        <v>11.06</v>
      </c>
      <c r="D3031" s="97"/>
      <c r="E3031" s="96"/>
      <c r="F3031" s="96"/>
      <c r="G3031" s="95"/>
      <c r="H3031" s="149" t="s">
        <v>951</v>
      </c>
      <c r="I3031" s="144"/>
      <c r="J3031" s="140">
        <v>11.06</v>
      </c>
    </row>
    <row r="3032" spans="1:10" ht="17.649999999999999" customHeight="1">
      <c r="D3032" s="113" t="s">
        <v>1278</v>
      </c>
      <c r="E3032" s="112"/>
      <c r="F3032" s="112"/>
      <c r="G3032" s="112"/>
      <c r="H3032" s="148"/>
      <c r="I3032" s="143"/>
      <c r="J3032" s="144"/>
    </row>
    <row r="3033" spans="1:10" ht="13.15" customHeight="1">
      <c r="D3033" s="105" t="s">
        <v>991</v>
      </c>
      <c r="E3033" s="104"/>
      <c r="F3033" s="103" t="s">
        <v>112</v>
      </c>
      <c r="G3033" s="103" t="s">
        <v>113</v>
      </c>
      <c r="H3033" s="150" t="s">
        <v>959</v>
      </c>
      <c r="I3033" s="142" t="s">
        <v>958</v>
      </c>
      <c r="J3033" s="141" t="s">
        <v>8</v>
      </c>
    </row>
    <row r="3034" spans="1:10" ht="13.15" customHeight="1">
      <c r="D3034" s="118">
        <v>88310</v>
      </c>
      <c r="E3034" s="99" t="s">
        <v>1186</v>
      </c>
      <c r="F3034" s="98" t="s">
        <v>121</v>
      </c>
      <c r="G3034" s="98" t="s">
        <v>147</v>
      </c>
      <c r="H3034" s="151">
        <v>0.15140540691192841</v>
      </c>
      <c r="I3034" s="145">
        <v>18.8</v>
      </c>
      <c r="J3034" s="145">
        <v>2.84</v>
      </c>
    </row>
    <row r="3035" spans="1:10" ht="13.15" customHeight="1">
      <c r="D3035" s="118">
        <v>88316</v>
      </c>
      <c r="E3035" s="99" t="s">
        <v>970</v>
      </c>
      <c r="F3035" s="98" t="s">
        <v>121</v>
      </c>
      <c r="G3035" s="98" t="s">
        <v>147</v>
      </c>
      <c r="H3035" s="151">
        <v>0.309</v>
      </c>
      <c r="I3035" s="145">
        <v>13.88</v>
      </c>
      <c r="J3035" s="145">
        <v>4.28</v>
      </c>
    </row>
    <row r="3036" spans="1:10" ht="13.15" customHeight="1">
      <c r="D3036" s="105" t="s">
        <v>965</v>
      </c>
      <c r="E3036" s="104"/>
      <c r="F3036" s="103" t="s">
        <v>112</v>
      </c>
      <c r="G3036" s="103" t="s">
        <v>113</v>
      </c>
      <c r="H3036" s="150" t="s">
        <v>959</v>
      </c>
      <c r="I3036" s="142" t="s">
        <v>958</v>
      </c>
      <c r="J3036" s="141" t="s">
        <v>8</v>
      </c>
    </row>
    <row r="3037" spans="1:10" ht="13.15" customHeight="1">
      <c r="D3037" s="117" t="s">
        <v>1277</v>
      </c>
      <c r="E3037" s="99" t="s">
        <v>1276</v>
      </c>
      <c r="F3037" s="98" t="s">
        <v>140</v>
      </c>
      <c r="G3037" s="98" t="s">
        <v>1206</v>
      </c>
      <c r="H3037" s="151">
        <v>0.08</v>
      </c>
      <c r="I3037" s="145">
        <v>75.900000000000006</v>
      </c>
      <c r="J3037" s="145">
        <v>6.07</v>
      </c>
    </row>
    <row r="3038" spans="1:10" ht="13.15" customHeight="1">
      <c r="A3038" s="93">
        <v>383</v>
      </c>
      <c r="B3038" s="93">
        <v>180028</v>
      </c>
      <c r="C3038" s="1">
        <f>J3038</f>
        <v>13.190000000000001</v>
      </c>
      <c r="D3038" s="97"/>
      <c r="E3038" s="96"/>
      <c r="F3038" s="96"/>
      <c r="G3038" s="95"/>
      <c r="H3038" s="149" t="s">
        <v>951</v>
      </c>
      <c r="I3038" s="144"/>
      <c r="J3038" s="140">
        <v>13.190000000000001</v>
      </c>
    </row>
    <row r="3039" spans="1:10" ht="17.649999999999999" customHeight="1">
      <c r="D3039" s="113" t="s">
        <v>1275</v>
      </c>
      <c r="E3039" s="112"/>
      <c r="F3039" s="112"/>
      <c r="G3039" s="112"/>
      <c r="H3039" s="148"/>
      <c r="I3039" s="143"/>
      <c r="J3039" s="144"/>
    </row>
    <row r="3040" spans="1:10" ht="13.15" customHeight="1">
      <c r="A3040" s="93">
        <v>384</v>
      </c>
      <c r="B3040" s="93" t="s">
        <v>685</v>
      </c>
      <c r="C3040" s="1">
        <f>J3040</f>
        <v>24.35</v>
      </c>
      <c r="D3040" s="113"/>
      <c r="E3040" s="94"/>
      <c r="H3040" s="149" t="s">
        <v>951</v>
      </c>
      <c r="J3040" s="140">
        <v>24.35</v>
      </c>
    </row>
    <row r="3041" spans="1:10" ht="17.649999999999999" customHeight="1">
      <c r="D3041" s="113" t="s">
        <v>1274</v>
      </c>
      <c r="E3041" s="112"/>
      <c r="F3041" s="112"/>
      <c r="G3041" s="112"/>
      <c r="H3041" s="148"/>
      <c r="I3041" s="143"/>
      <c r="J3041" s="144"/>
    </row>
    <row r="3042" spans="1:10" ht="13.15" customHeight="1">
      <c r="A3042" s="93">
        <v>385</v>
      </c>
      <c r="B3042" s="93" t="s">
        <v>2502</v>
      </c>
      <c r="C3042" s="1">
        <f>J3042</f>
        <v>15.92</v>
      </c>
      <c r="D3042" s="113"/>
      <c r="E3042" s="94"/>
      <c r="H3042" s="149" t="s">
        <v>951</v>
      </c>
      <c r="J3042" s="140">
        <v>15.92</v>
      </c>
    </row>
    <row r="3043" spans="1:10" ht="17.649999999999999" customHeight="1">
      <c r="D3043" s="113" t="s">
        <v>1273</v>
      </c>
      <c r="E3043" s="112"/>
      <c r="F3043" s="112"/>
      <c r="G3043" s="112"/>
      <c r="H3043" s="148"/>
      <c r="I3043" s="143"/>
      <c r="J3043" s="144"/>
    </row>
    <row r="3044" spans="1:10" ht="13.15" customHeight="1">
      <c r="D3044" s="105" t="s">
        <v>991</v>
      </c>
      <c r="E3044" s="104"/>
      <c r="F3044" s="103" t="s">
        <v>112</v>
      </c>
      <c r="G3044" s="103" t="s">
        <v>113</v>
      </c>
      <c r="H3044" s="150" t="s">
        <v>959</v>
      </c>
      <c r="I3044" s="142" t="s">
        <v>958</v>
      </c>
      <c r="J3044" s="141" t="s">
        <v>8</v>
      </c>
    </row>
    <row r="3045" spans="1:10" ht="18.399999999999999" customHeight="1">
      <c r="D3045" s="118">
        <v>88274</v>
      </c>
      <c r="E3045" s="99" t="s">
        <v>1076</v>
      </c>
      <c r="F3045" s="98" t="s">
        <v>121</v>
      </c>
      <c r="G3045" s="98" t="s">
        <v>147</v>
      </c>
      <c r="H3045" s="151">
        <v>1.6</v>
      </c>
      <c r="I3045" s="145">
        <v>19.7</v>
      </c>
      <c r="J3045" s="145">
        <v>31.52</v>
      </c>
    </row>
    <row r="3046" spans="1:10" ht="21.4" customHeight="1">
      <c r="D3046" s="118">
        <v>88243</v>
      </c>
      <c r="E3046" s="99" t="s">
        <v>1075</v>
      </c>
      <c r="F3046" s="98" t="s">
        <v>121</v>
      </c>
      <c r="G3046" s="98" t="s">
        <v>147</v>
      </c>
      <c r="H3046" s="151">
        <v>1.8</v>
      </c>
      <c r="I3046" s="145">
        <v>16.559999999999999</v>
      </c>
      <c r="J3046" s="145">
        <v>29.8</v>
      </c>
    </row>
    <row r="3047" spans="1:10" ht="13.15" customHeight="1">
      <c r="D3047" s="105" t="s">
        <v>965</v>
      </c>
      <c r="E3047" s="104"/>
      <c r="F3047" s="103" t="s">
        <v>112</v>
      </c>
      <c r="G3047" s="103" t="s">
        <v>113</v>
      </c>
      <c r="H3047" s="150" t="s">
        <v>959</v>
      </c>
      <c r="I3047" s="142" t="s">
        <v>958</v>
      </c>
      <c r="J3047" s="141" t="s">
        <v>8</v>
      </c>
    </row>
    <row r="3048" spans="1:10" ht="17.649999999999999" customHeight="1">
      <c r="D3048" s="117" t="s">
        <v>1272</v>
      </c>
      <c r="E3048" s="99" t="s">
        <v>1271</v>
      </c>
      <c r="F3048" s="98" t="s">
        <v>140</v>
      </c>
      <c r="G3048" s="98" t="s">
        <v>177</v>
      </c>
      <c r="H3048" s="151">
        <v>4</v>
      </c>
      <c r="I3048" s="145">
        <v>3.34</v>
      </c>
      <c r="J3048" s="145">
        <v>13.36</v>
      </c>
    </row>
    <row r="3049" spans="1:10" ht="13.15" customHeight="1">
      <c r="D3049" s="117" t="s">
        <v>1068</v>
      </c>
      <c r="E3049" s="99" t="s">
        <v>1067</v>
      </c>
      <c r="F3049" s="98" t="s">
        <v>140</v>
      </c>
      <c r="G3049" s="98" t="s">
        <v>122</v>
      </c>
      <c r="H3049" s="151">
        <v>1.1000000000000001</v>
      </c>
      <c r="I3049" s="145">
        <v>341.34545454545452</v>
      </c>
      <c r="J3049" s="145">
        <v>375.48</v>
      </c>
    </row>
    <row r="3050" spans="1:10" ht="13.15" customHeight="1">
      <c r="A3050" s="93">
        <v>386</v>
      </c>
      <c r="B3050" s="93">
        <v>170104</v>
      </c>
      <c r="C3050" s="1">
        <f>J3050</f>
        <v>450.16</v>
      </c>
      <c r="D3050" s="97"/>
      <c r="E3050" s="96"/>
      <c r="F3050" s="96"/>
      <c r="G3050" s="95"/>
      <c r="H3050" s="149" t="s">
        <v>951</v>
      </c>
      <c r="I3050" s="144"/>
      <c r="J3050" s="140">
        <v>450.16</v>
      </c>
    </row>
    <row r="3051" spans="1:10" ht="17.649999999999999" customHeight="1">
      <c r="D3051" s="113" t="s">
        <v>1270</v>
      </c>
      <c r="E3051" s="112"/>
      <c r="F3051" s="112"/>
      <c r="G3051" s="112"/>
      <c r="H3051" s="148"/>
      <c r="I3051" s="143"/>
      <c r="J3051" s="144"/>
    </row>
    <row r="3052" spans="1:10" ht="13.15" customHeight="1">
      <c r="D3052" s="105" t="s">
        <v>991</v>
      </c>
      <c r="E3052" s="104"/>
      <c r="F3052" s="103" t="s">
        <v>112</v>
      </c>
      <c r="G3052" s="103" t="s">
        <v>113</v>
      </c>
      <c r="H3052" s="150" t="s">
        <v>959</v>
      </c>
      <c r="I3052" s="142" t="s">
        <v>958</v>
      </c>
      <c r="J3052" s="141" t="s">
        <v>8</v>
      </c>
    </row>
    <row r="3053" spans="1:10" ht="18.399999999999999" customHeight="1">
      <c r="D3053" s="118">
        <v>88315</v>
      </c>
      <c r="E3053" s="99" t="s">
        <v>989</v>
      </c>
      <c r="F3053" s="98" t="s">
        <v>121</v>
      </c>
      <c r="G3053" s="98" t="s">
        <v>147</v>
      </c>
      <c r="H3053" s="151">
        <v>0.15202337164750943</v>
      </c>
      <c r="I3053" s="145">
        <v>17.7</v>
      </c>
      <c r="J3053" s="145">
        <v>2.69</v>
      </c>
    </row>
    <row r="3054" spans="1:10" ht="19.149999999999999" customHeight="1">
      <c r="D3054" s="118">
        <v>88251</v>
      </c>
      <c r="E3054" s="99" t="s">
        <v>990</v>
      </c>
      <c r="F3054" s="98" t="s">
        <v>121</v>
      </c>
      <c r="G3054" s="98" t="s">
        <v>147</v>
      </c>
      <c r="H3054" s="151">
        <v>0.16500000000000001</v>
      </c>
      <c r="I3054" s="145">
        <v>14.41</v>
      </c>
      <c r="J3054" s="145">
        <v>2.37</v>
      </c>
    </row>
    <row r="3055" spans="1:10" ht="13.15" customHeight="1">
      <c r="D3055" s="105" t="s">
        <v>965</v>
      </c>
      <c r="E3055" s="104"/>
      <c r="F3055" s="103" t="s">
        <v>112</v>
      </c>
      <c r="G3055" s="103" t="s">
        <v>113</v>
      </c>
      <c r="H3055" s="150" t="s">
        <v>959</v>
      </c>
      <c r="I3055" s="142" t="s">
        <v>958</v>
      </c>
      <c r="J3055" s="141" t="s">
        <v>8</v>
      </c>
    </row>
    <row r="3056" spans="1:10" ht="13.15" customHeight="1">
      <c r="D3056" s="117" t="s">
        <v>1269</v>
      </c>
      <c r="E3056" s="99" t="s">
        <v>1268</v>
      </c>
      <c r="F3056" s="98" t="s">
        <v>140</v>
      </c>
      <c r="G3056" s="98" t="s">
        <v>125</v>
      </c>
      <c r="H3056" s="151">
        <v>1</v>
      </c>
      <c r="I3056" s="145">
        <v>21.95</v>
      </c>
      <c r="J3056" s="145">
        <v>21.95</v>
      </c>
    </row>
    <row r="3057" spans="1:10" ht="13.15" customHeight="1">
      <c r="A3057" s="93">
        <v>387</v>
      </c>
      <c r="B3057" s="93">
        <v>130310</v>
      </c>
      <c r="C3057" s="1">
        <f>J3057</f>
        <v>27.009999999999998</v>
      </c>
      <c r="D3057" s="97"/>
      <c r="E3057" s="96"/>
      <c r="F3057" s="96"/>
      <c r="G3057" s="95"/>
      <c r="H3057" s="149" t="s">
        <v>951</v>
      </c>
      <c r="I3057" s="144"/>
      <c r="J3057" s="140">
        <v>27.009999999999998</v>
      </c>
    </row>
    <row r="3058" spans="1:10" ht="17.649999999999999" customHeight="1">
      <c r="D3058" s="113" t="s">
        <v>1267</v>
      </c>
      <c r="E3058" s="112"/>
      <c r="F3058" s="112"/>
      <c r="G3058" s="112"/>
      <c r="H3058" s="148"/>
      <c r="I3058" s="143"/>
      <c r="J3058" s="144"/>
    </row>
    <row r="3059" spans="1:10" ht="13.15" customHeight="1">
      <c r="D3059" s="105" t="s">
        <v>965</v>
      </c>
      <c r="E3059" s="104"/>
      <c r="F3059" s="103" t="s">
        <v>112</v>
      </c>
      <c r="G3059" s="103" t="s">
        <v>113</v>
      </c>
      <c r="H3059" s="150" t="s">
        <v>959</v>
      </c>
      <c r="I3059" s="142" t="s">
        <v>958</v>
      </c>
      <c r="J3059" s="141" t="s">
        <v>8</v>
      </c>
    </row>
    <row r="3060" spans="1:10" ht="19.149999999999999" customHeight="1">
      <c r="D3060" s="110" t="s">
        <v>1266</v>
      </c>
      <c r="E3060" s="107" t="s">
        <v>1265</v>
      </c>
      <c r="F3060" s="98" t="s">
        <v>136</v>
      </c>
      <c r="G3060" s="98" t="s">
        <v>187</v>
      </c>
      <c r="H3060" s="151">
        <v>1.67</v>
      </c>
      <c r="I3060" s="145">
        <v>0.79</v>
      </c>
      <c r="J3060" s="145">
        <v>1.31</v>
      </c>
    </row>
    <row r="3061" spans="1:10" ht="19.149999999999999" customHeight="1">
      <c r="D3061" s="110" t="s">
        <v>1264</v>
      </c>
      <c r="E3061" s="107" t="s">
        <v>1263</v>
      </c>
      <c r="F3061" s="98" t="s">
        <v>136</v>
      </c>
      <c r="G3061" s="98" t="s">
        <v>547</v>
      </c>
      <c r="H3061" s="151">
        <v>23.24</v>
      </c>
      <c r="I3061" s="145">
        <v>0.31</v>
      </c>
      <c r="J3061" s="145">
        <v>7.2</v>
      </c>
    </row>
    <row r="3062" spans="1:10" ht="13.15" customHeight="1">
      <c r="D3062" s="105" t="s">
        <v>960</v>
      </c>
      <c r="E3062" s="104"/>
      <c r="F3062" s="103" t="s">
        <v>112</v>
      </c>
      <c r="G3062" s="103" t="s">
        <v>113</v>
      </c>
      <c r="H3062" s="150" t="s">
        <v>959</v>
      </c>
      <c r="I3062" s="142" t="s">
        <v>958</v>
      </c>
      <c r="J3062" s="141" t="s">
        <v>8</v>
      </c>
    </row>
    <row r="3063" spans="1:10" ht="24.75" customHeight="1">
      <c r="D3063" s="110" t="s">
        <v>1262</v>
      </c>
      <c r="E3063" s="99" t="s">
        <v>1261</v>
      </c>
      <c r="F3063" s="98" t="s">
        <v>136</v>
      </c>
      <c r="G3063" s="121" t="s">
        <v>160</v>
      </c>
      <c r="H3063" s="151">
        <v>1.66E-2</v>
      </c>
      <c r="I3063" s="145">
        <v>603.41</v>
      </c>
      <c r="J3063" s="145">
        <v>10.01</v>
      </c>
    </row>
    <row r="3064" spans="1:10" ht="13.15" customHeight="1">
      <c r="D3064" s="110" t="s">
        <v>1260</v>
      </c>
      <c r="E3064" s="99" t="s">
        <v>1259</v>
      </c>
      <c r="F3064" s="98" t="s">
        <v>136</v>
      </c>
      <c r="G3064" s="121" t="s">
        <v>993</v>
      </c>
      <c r="H3064" s="151">
        <v>0.46178038461538506</v>
      </c>
      <c r="I3064" s="145">
        <v>18.91</v>
      </c>
      <c r="J3064" s="145">
        <v>8.73</v>
      </c>
    </row>
    <row r="3065" spans="1:10" ht="13.15" customHeight="1">
      <c r="D3065" s="110" t="s">
        <v>1178</v>
      </c>
      <c r="E3065" s="99" t="s">
        <v>1177</v>
      </c>
      <c r="F3065" s="98" t="s">
        <v>136</v>
      </c>
      <c r="G3065" s="121" t="s">
        <v>993</v>
      </c>
      <c r="H3065" s="151">
        <v>0.27500000000000002</v>
      </c>
      <c r="I3065" s="145">
        <v>15.3</v>
      </c>
      <c r="J3065" s="145">
        <v>4.2</v>
      </c>
    </row>
    <row r="3066" spans="1:10" ht="19.149999999999999" customHeight="1">
      <c r="D3066" s="110" t="s">
        <v>1258</v>
      </c>
      <c r="E3066" s="107" t="s">
        <v>1257</v>
      </c>
      <c r="F3066" s="98" t="s">
        <v>136</v>
      </c>
      <c r="G3066" s="121" t="s">
        <v>1256</v>
      </c>
      <c r="H3066" s="151">
        <v>0.123</v>
      </c>
      <c r="I3066" s="145">
        <v>2.77</v>
      </c>
      <c r="J3066" s="145">
        <v>0.34</v>
      </c>
    </row>
    <row r="3067" spans="1:10" ht="19.149999999999999" customHeight="1">
      <c r="D3067" s="110" t="s">
        <v>1255</v>
      </c>
      <c r="E3067" s="107" t="s">
        <v>1254</v>
      </c>
      <c r="F3067" s="98" t="s">
        <v>136</v>
      </c>
      <c r="G3067" s="121" t="s">
        <v>1253</v>
      </c>
      <c r="H3067" s="151">
        <v>0.42799999999999999</v>
      </c>
      <c r="I3067" s="145">
        <v>0.45</v>
      </c>
      <c r="J3067" s="145">
        <v>0.19</v>
      </c>
    </row>
    <row r="3068" spans="1:10" ht="13.15" customHeight="1">
      <c r="A3068" s="93">
        <v>388</v>
      </c>
      <c r="B3068" s="93" t="s">
        <v>577</v>
      </c>
      <c r="C3068" s="1">
        <f>J3068</f>
        <v>31.98</v>
      </c>
      <c r="D3068" s="97"/>
      <c r="E3068" s="96"/>
      <c r="F3068" s="96"/>
      <c r="G3068" s="95"/>
      <c r="H3068" s="149" t="s">
        <v>951</v>
      </c>
      <c r="I3068" s="144"/>
      <c r="J3068" s="140">
        <v>31.98</v>
      </c>
    </row>
    <row r="3069" spans="1:10" ht="19.149999999999999" customHeight="1">
      <c r="D3069" s="109" t="s">
        <v>1252</v>
      </c>
      <c r="E3069" s="108"/>
      <c r="F3069" s="108"/>
      <c r="G3069" s="108"/>
      <c r="H3069" s="152"/>
      <c r="I3069" s="146"/>
      <c r="J3069" s="147"/>
    </row>
    <row r="3070" spans="1:10" ht="13.15" customHeight="1">
      <c r="D3070" s="105" t="s">
        <v>965</v>
      </c>
      <c r="E3070" s="104"/>
      <c r="F3070" s="103" t="s">
        <v>112</v>
      </c>
      <c r="G3070" s="103" t="s">
        <v>113</v>
      </c>
      <c r="H3070" s="150" t="s">
        <v>959</v>
      </c>
      <c r="I3070" s="142" t="s">
        <v>958</v>
      </c>
      <c r="J3070" s="141" t="s">
        <v>8</v>
      </c>
    </row>
    <row r="3071" spans="1:10" ht="19.149999999999999" customHeight="1">
      <c r="D3071" s="106">
        <v>370</v>
      </c>
      <c r="E3071" s="107" t="s">
        <v>973</v>
      </c>
      <c r="F3071" s="98" t="s">
        <v>121</v>
      </c>
      <c r="G3071" s="98" t="s">
        <v>155</v>
      </c>
      <c r="H3071" s="151">
        <v>5.6800000000000003E-2</v>
      </c>
      <c r="I3071" s="145">
        <v>57</v>
      </c>
      <c r="J3071" s="145">
        <v>3.23</v>
      </c>
    </row>
    <row r="3072" spans="1:10" ht="13.15" customHeight="1">
      <c r="D3072" s="106">
        <v>4741</v>
      </c>
      <c r="E3072" s="99" t="s">
        <v>1251</v>
      </c>
      <c r="F3072" s="98" t="s">
        <v>121</v>
      </c>
      <c r="G3072" s="98" t="s">
        <v>155</v>
      </c>
      <c r="H3072" s="151">
        <v>6.4999999999999997E-3</v>
      </c>
      <c r="I3072" s="145">
        <v>99.84</v>
      </c>
      <c r="J3072" s="145">
        <v>0.64</v>
      </c>
    </row>
    <row r="3073" spans="1:10" ht="39.4" customHeight="1">
      <c r="D3073" s="106">
        <v>36155</v>
      </c>
      <c r="E3073" s="99" t="s">
        <v>1250</v>
      </c>
      <c r="F3073" s="98" t="s">
        <v>121</v>
      </c>
      <c r="G3073" s="98" t="s">
        <v>122</v>
      </c>
      <c r="H3073" s="151">
        <v>1.0487</v>
      </c>
      <c r="I3073" s="145">
        <v>31.66</v>
      </c>
      <c r="J3073" s="145">
        <v>33.200000000000003</v>
      </c>
    </row>
    <row r="3074" spans="1:10" ht="13.15" customHeight="1">
      <c r="D3074" s="105" t="s">
        <v>960</v>
      </c>
      <c r="E3074" s="104"/>
      <c r="F3074" s="103" t="s">
        <v>112</v>
      </c>
      <c r="G3074" s="103" t="s">
        <v>113</v>
      </c>
      <c r="H3074" s="150" t="s">
        <v>959</v>
      </c>
      <c r="I3074" s="142" t="s">
        <v>958</v>
      </c>
      <c r="J3074" s="141" t="s">
        <v>8</v>
      </c>
    </row>
    <row r="3075" spans="1:10" ht="13.15" customHeight="1">
      <c r="D3075" s="100">
        <v>88260</v>
      </c>
      <c r="E3075" s="99" t="s">
        <v>1249</v>
      </c>
      <c r="F3075" s="98" t="s">
        <v>121</v>
      </c>
      <c r="G3075" s="98" t="s">
        <v>147</v>
      </c>
      <c r="H3075" s="151">
        <v>0.39750000000000002</v>
      </c>
      <c r="I3075" s="145">
        <v>17.7</v>
      </c>
      <c r="J3075" s="145">
        <v>7.03</v>
      </c>
    </row>
    <row r="3076" spans="1:10" ht="13.15" customHeight="1">
      <c r="D3076" s="100">
        <v>88316</v>
      </c>
      <c r="E3076" s="99" t="s">
        <v>970</v>
      </c>
      <c r="F3076" s="98" t="s">
        <v>121</v>
      </c>
      <c r="G3076" s="98" t="s">
        <v>147</v>
      </c>
      <c r="H3076" s="151">
        <v>0.39750000000000002</v>
      </c>
      <c r="I3076" s="145">
        <v>13.88</v>
      </c>
      <c r="J3076" s="145">
        <v>5.51</v>
      </c>
    </row>
    <row r="3077" spans="1:10" ht="24.75" customHeight="1">
      <c r="D3077" s="100">
        <v>91277</v>
      </c>
      <c r="E3077" s="107" t="s">
        <v>1248</v>
      </c>
      <c r="F3077" s="98" t="s">
        <v>121</v>
      </c>
      <c r="G3077" s="98" t="s">
        <v>954</v>
      </c>
      <c r="H3077" s="151">
        <v>4.1000000000000003E-3</v>
      </c>
      <c r="I3077" s="145">
        <v>9.77</v>
      </c>
      <c r="J3077" s="145">
        <v>0.04</v>
      </c>
    </row>
    <row r="3078" spans="1:10" ht="23.65" customHeight="1">
      <c r="D3078" s="100">
        <v>91278</v>
      </c>
      <c r="E3078" s="107" t="s">
        <v>1247</v>
      </c>
      <c r="F3078" s="98" t="s">
        <v>121</v>
      </c>
      <c r="G3078" s="98" t="s">
        <v>952</v>
      </c>
      <c r="H3078" s="151">
        <v>0.19470000000000001</v>
      </c>
      <c r="I3078" s="145">
        <v>0.52</v>
      </c>
      <c r="J3078" s="145">
        <v>0.1</v>
      </c>
    </row>
    <row r="3079" spans="1:10" ht="30.75" customHeight="1">
      <c r="D3079" s="100">
        <v>91283</v>
      </c>
      <c r="E3079" s="107" t="s">
        <v>1246</v>
      </c>
      <c r="F3079" s="98" t="s">
        <v>121</v>
      </c>
      <c r="G3079" s="98" t="s">
        <v>954</v>
      </c>
      <c r="H3079" s="151">
        <v>4.8300000000000003E-2</v>
      </c>
      <c r="I3079" s="145">
        <v>22.72</v>
      </c>
      <c r="J3079" s="145">
        <v>1.0900000000000001</v>
      </c>
    </row>
    <row r="3080" spans="1:10" ht="29.65" customHeight="1">
      <c r="D3080" s="100">
        <v>91285</v>
      </c>
      <c r="E3080" s="107" t="s">
        <v>1245</v>
      </c>
      <c r="F3080" s="98" t="s">
        <v>121</v>
      </c>
      <c r="G3080" s="98" t="s">
        <v>952</v>
      </c>
      <c r="H3080" s="151">
        <v>0.15040000000000001</v>
      </c>
      <c r="I3080" s="145">
        <v>0.93</v>
      </c>
      <c r="J3080" s="145">
        <v>0.13</v>
      </c>
    </row>
    <row r="3081" spans="1:10" ht="13.15" customHeight="1">
      <c r="A3081" s="93">
        <v>389</v>
      </c>
      <c r="B3081" s="93">
        <v>92396</v>
      </c>
      <c r="C3081" s="1">
        <f>J3081</f>
        <v>50.970000000000006</v>
      </c>
      <c r="D3081" s="97"/>
      <c r="E3081" s="96"/>
      <c r="F3081" s="96"/>
      <c r="G3081" s="95"/>
      <c r="H3081" s="149" t="s">
        <v>951</v>
      </c>
      <c r="I3081" s="144"/>
      <c r="J3081" s="140">
        <v>50.970000000000006</v>
      </c>
    </row>
    <row r="3082" spans="1:10" ht="17.649999999999999" customHeight="1">
      <c r="D3082" s="113" t="s">
        <v>1244</v>
      </c>
      <c r="E3082" s="112"/>
      <c r="F3082" s="112"/>
      <c r="G3082" s="112"/>
      <c r="H3082" s="148"/>
      <c r="I3082" s="143"/>
      <c r="J3082" s="144"/>
    </row>
    <row r="3083" spans="1:10" ht="19.149999999999999" customHeight="1">
      <c r="D3083" s="111">
        <v>36178</v>
      </c>
      <c r="E3083" s="107" t="s">
        <v>1243</v>
      </c>
      <c r="F3083" s="128" t="s">
        <v>121</v>
      </c>
      <c r="G3083" s="98" t="s">
        <v>113</v>
      </c>
      <c r="H3083" s="151">
        <v>6.56</v>
      </c>
      <c r="I3083" s="145">
        <v>8.3800000000000008</v>
      </c>
      <c r="J3083" s="145">
        <v>54.97</v>
      </c>
    </row>
    <row r="3084" spans="1:10" ht="17.649999999999999" customHeight="1">
      <c r="D3084" s="100">
        <v>88309</v>
      </c>
      <c r="E3084" s="99" t="s">
        <v>1080</v>
      </c>
      <c r="F3084" s="128" t="s">
        <v>121</v>
      </c>
      <c r="G3084" s="98" t="s">
        <v>147</v>
      </c>
      <c r="H3084" s="151">
        <v>0.50166666666666671</v>
      </c>
      <c r="I3084" s="145">
        <v>17.79</v>
      </c>
      <c r="J3084" s="145">
        <v>8.92</v>
      </c>
    </row>
    <row r="3085" spans="1:10" ht="14.65" customHeight="1">
      <c r="D3085" s="100">
        <v>88316</v>
      </c>
      <c r="E3085" s="99" t="s">
        <v>970</v>
      </c>
      <c r="F3085" s="128" t="s">
        <v>121</v>
      </c>
      <c r="G3085" s="98" t="s">
        <v>147</v>
      </c>
      <c r="H3085" s="151">
        <v>1.2</v>
      </c>
      <c r="I3085" s="145">
        <v>13.88</v>
      </c>
      <c r="J3085" s="145">
        <v>16.649999999999999</v>
      </c>
    </row>
    <row r="3086" spans="1:10" ht="14.65" customHeight="1">
      <c r="D3086" s="111">
        <v>2684</v>
      </c>
      <c r="E3086" s="99" t="s">
        <v>1242</v>
      </c>
      <c r="F3086" s="128" t="s">
        <v>136</v>
      </c>
      <c r="G3086" s="98" t="s">
        <v>177</v>
      </c>
      <c r="H3086" s="151">
        <v>4</v>
      </c>
      <c r="I3086" s="145">
        <v>1.0900000000000001</v>
      </c>
      <c r="J3086" s="145">
        <v>4.3600000000000003</v>
      </c>
    </row>
    <row r="3087" spans="1:10" ht="14.65" customHeight="1">
      <c r="D3087" s="111">
        <v>2540</v>
      </c>
      <c r="E3087" s="99" t="s">
        <v>1241</v>
      </c>
      <c r="F3087" s="128" t="s">
        <v>136</v>
      </c>
      <c r="G3087" s="98" t="s">
        <v>147</v>
      </c>
      <c r="H3087" s="151">
        <v>0.33</v>
      </c>
      <c r="I3087" s="145">
        <v>3.5</v>
      </c>
      <c r="J3087" s="145">
        <v>1.1499999999999999</v>
      </c>
    </row>
    <row r="3088" spans="1:10" ht="13.15" customHeight="1">
      <c r="A3088" s="93">
        <v>390</v>
      </c>
      <c r="B3088" s="93">
        <v>12039</v>
      </c>
      <c r="C3088" s="1">
        <f>J3088</f>
        <v>86.05</v>
      </c>
      <c r="D3088" s="127"/>
      <c r="E3088" s="126"/>
      <c r="F3088" s="126"/>
      <c r="G3088" s="125"/>
      <c r="H3088" s="149" t="s">
        <v>951</v>
      </c>
      <c r="I3088" s="144"/>
      <c r="J3088" s="140">
        <v>86.05</v>
      </c>
    </row>
    <row r="3089" spans="1:10" ht="19.149999999999999" customHeight="1">
      <c r="D3089" s="109" t="s">
        <v>1240</v>
      </c>
      <c r="E3089" s="108"/>
      <c r="F3089" s="108"/>
      <c r="G3089" s="108"/>
      <c r="H3089" s="152"/>
      <c r="I3089" s="146"/>
      <c r="J3089" s="147"/>
    </row>
    <row r="3090" spans="1:10" ht="13.15" customHeight="1">
      <c r="D3090" s="105" t="s">
        <v>960</v>
      </c>
      <c r="E3090" s="104"/>
      <c r="F3090" s="103" t="s">
        <v>112</v>
      </c>
      <c r="G3090" s="103" t="s">
        <v>113</v>
      </c>
      <c r="H3090" s="150" t="s">
        <v>959</v>
      </c>
      <c r="I3090" s="142" t="s">
        <v>958</v>
      </c>
      <c r="J3090" s="141" t="s">
        <v>8</v>
      </c>
    </row>
    <row r="3091" spans="1:10" ht="24.75" customHeight="1">
      <c r="D3091" s="100">
        <v>87313</v>
      </c>
      <c r="E3091" s="107" t="s">
        <v>1239</v>
      </c>
      <c r="F3091" s="98" t="s">
        <v>121</v>
      </c>
      <c r="G3091" s="98" t="s">
        <v>155</v>
      </c>
      <c r="H3091" s="151">
        <v>4.1999999999999997E-3</v>
      </c>
      <c r="I3091" s="145">
        <v>424.26</v>
      </c>
      <c r="J3091" s="145">
        <v>1.78</v>
      </c>
    </row>
    <row r="3092" spans="1:10" ht="12" customHeight="1">
      <c r="D3092" s="100">
        <v>88309</v>
      </c>
      <c r="E3092" s="99" t="s">
        <v>1080</v>
      </c>
      <c r="F3092" s="98" t="s">
        <v>121</v>
      </c>
      <c r="G3092" s="98" t="s">
        <v>147</v>
      </c>
      <c r="H3092" s="151">
        <v>4.3820000000000012E-2</v>
      </c>
      <c r="I3092" s="145">
        <v>17.79</v>
      </c>
      <c r="J3092" s="145">
        <v>0.77</v>
      </c>
    </row>
    <row r="3093" spans="1:10" ht="13.15" customHeight="1">
      <c r="D3093" s="100">
        <v>88316</v>
      </c>
      <c r="E3093" s="99" t="s">
        <v>970</v>
      </c>
      <c r="F3093" s="98" t="s">
        <v>121</v>
      </c>
      <c r="G3093" s="98" t="s">
        <v>147</v>
      </c>
      <c r="H3093" s="151">
        <v>7.0000000000000001E-3</v>
      </c>
      <c r="I3093" s="145">
        <v>13.88</v>
      </c>
      <c r="J3093" s="145">
        <v>0.09</v>
      </c>
    </row>
    <row r="3094" spans="1:10" ht="13.15" customHeight="1">
      <c r="A3094" s="93">
        <v>391</v>
      </c>
      <c r="B3094" s="93">
        <v>87879</v>
      </c>
      <c r="C3094" s="1">
        <f>J3094</f>
        <v>2.6399999999999997</v>
      </c>
      <c r="D3094" s="97"/>
      <c r="E3094" s="96"/>
      <c r="F3094" s="96"/>
      <c r="G3094" s="95"/>
      <c r="H3094" s="149" t="s">
        <v>951</v>
      </c>
      <c r="I3094" s="144"/>
      <c r="J3094" s="140">
        <v>2.6399999999999997</v>
      </c>
    </row>
    <row r="3095" spans="1:10" ht="19.149999999999999" customHeight="1">
      <c r="D3095" s="109" t="s">
        <v>1238</v>
      </c>
      <c r="E3095" s="108"/>
      <c r="F3095" s="108"/>
      <c r="G3095" s="108"/>
      <c r="H3095" s="152"/>
      <c r="I3095" s="146"/>
      <c r="J3095" s="147"/>
    </row>
    <row r="3096" spans="1:10" ht="13.15" customHeight="1">
      <c r="D3096" s="105" t="s">
        <v>960</v>
      </c>
      <c r="E3096" s="104"/>
      <c r="F3096" s="103" t="s">
        <v>112</v>
      </c>
      <c r="G3096" s="103" t="s">
        <v>113</v>
      </c>
      <c r="H3096" s="150" t="s">
        <v>959</v>
      </c>
      <c r="I3096" s="142" t="s">
        <v>958</v>
      </c>
      <c r="J3096" s="141" t="s">
        <v>8</v>
      </c>
    </row>
    <row r="3097" spans="1:10" ht="31.9" customHeight="1">
      <c r="D3097" s="124">
        <v>87369</v>
      </c>
      <c r="E3097" s="99" t="s">
        <v>1236</v>
      </c>
      <c r="F3097" s="98" t="s">
        <v>121</v>
      </c>
      <c r="G3097" s="98" t="s">
        <v>155</v>
      </c>
      <c r="H3097" s="151">
        <v>3.7600000000000001E-2</v>
      </c>
      <c r="I3097" s="145">
        <v>526.41999999999996</v>
      </c>
      <c r="J3097" s="145">
        <v>19.79</v>
      </c>
    </row>
    <row r="3098" spans="1:10" ht="13.15" customHeight="1">
      <c r="D3098" s="100">
        <v>88309</v>
      </c>
      <c r="E3098" s="99" t="s">
        <v>1080</v>
      </c>
      <c r="F3098" s="98" t="s">
        <v>121</v>
      </c>
      <c r="G3098" s="98" t="s">
        <v>147</v>
      </c>
      <c r="H3098" s="151">
        <v>0.21295192168237909</v>
      </c>
      <c r="I3098" s="145">
        <v>17.79</v>
      </c>
      <c r="J3098" s="145">
        <v>3.78</v>
      </c>
    </row>
    <row r="3099" spans="1:10" ht="13.15" customHeight="1">
      <c r="D3099" s="100">
        <v>88316</v>
      </c>
      <c r="E3099" s="99" t="s">
        <v>970</v>
      </c>
      <c r="F3099" s="98" t="s">
        <v>121</v>
      </c>
      <c r="G3099" s="98" t="s">
        <v>147</v>
      </c>
      <c r="H3099" s="151">
        <v>0.17100000000000001</v>
      </c>
      <c r="I3099" s="145">
        <v>13.88</v>
      </c>
      <c r="J3099" s="145">
        <v>2.37</v>
      </c>
    </row>
    <row r="3100" spans="1:10" ht="13.15" customHeight="1">
      <c r="A3100" s="93">
        <v>392</v>
      </c>
      <c r="B3100" s="93">
        <v>87530</v>
      </c>
      <c r="C3100" s="1">
        <f>J3100</f>
        <v>25.94</v>
      </c>
      <c r="D3100" s="97"/>
      <c r="E3100" s="96"/>
      <c r="F3100" s="96"/>
      <c r="G3100" s="95"/>
      <c r="H3100" s="149" t="s">
        <v>951</v>
      </c>
      <c r="I3100" s="144"/>
      <c r="J3100" s="140">
        <v>25.94</v>
      </c>
    </row>
    <row r="3101" spans="1:10" ht="24" customHeight="1">
      <c r="D3101" s="113" t="s">
        <v>1237</v>
      </c>
      <c r="E3101" s="112"/>
      <c r="F3101" s="112"/>
      <c r="G3101" s="112"/>
      <c r="H3101" s="148"/>
      <c r="I3101" s="143"/>
      <c r="J3101" s="144"/>
    </row>
    <row r="3102" spans="1:10" ht="13.15" customHeight="1">
      <c r="D3102" s="105" t="s">
        <v>960</v>
      </c>
      <c r="E3102" s="104"/>
      <c r="F3102" s="103" t="s">
        <v>112</v>
      </c>
      <c r="G3102" s="103" t="s">
        <v>113</v>
      </c>
      <c r="H3102" s="150" t="s">
        <v>959</v>
      </c>
      <c r="I3102" s="142" t="s">
        <v>958</v>
      </c>
      <c r="J3102" s="141" t="s">
        <v>8</v>
      </c>
    </row>
    <row r="3103" spans="1:10" ht="31.9" customHeight="1">
      <c r="D3103" s="100">
        <v>87369</v>
      </c>
      <c r="E3103" s="99" t="s">
        <v>1236</v>
      </c>
      <c r="F3103" s="98" t="s">
        <v>121</v>
      </c>
      <c r="G3103" s="98" t="s">
        <v>155</v>
      </c>
      <c r="H3103" s="151">
        <v>3.7600000000000001E-2</v>
      </c>
      <c r="I3103" s="145">
        <v>526.41999999999996</v>
      </c>
      <c r="J3103" s="145">
        <v>19.79</v>
      </c>
    </row>
    <row r="3104" spans="1:10" ht="13.15" customHeight="1">
      <c r="D3104" s="100">
        <v>88309</v>
      </c>
      <c r="E3104" s="99" t="s">
        <v>1080</v>
      </c>
      <c r="F3104" s="98" t="s">
        <v>121</v>
      </c>
      <c r="G3104" s="98" t="s">
        <v>147</v>
      </c>
      <c r="H3104" s="151">
        <v>0.34639243454957724</v>
      </c>
      <c r="I3104" s="145">
        <v>17.79</v>
      </c>
      <c r="J3104" s="145">
        <v>6.16</v>
      </c>
    </row>
    <row r="3105" spans="1:10" ht="13.15" customHeight="1">
      <c r="D3105" s="100">
        <v>88316</v>
      </c>
      <c r="E3105" s="99" t="s">
        <v>970</v>
      </c>
      <c r="F3105" s="98" t="s">
        <v>121</v>
      </c>
      <c r="G3105" s="98" t="s">
        <v>147</v>
      </c>
      <c r="H3105" s="151">
        <v>0.158</v>
      </c>
      <c r="I3105" s="145">
        <v>13.88</v>
      </c>
      <c r="J3105" s="145">
        <v>2.19</v>
      </c>
    </row>
    <row r="3106" spans="1:10" ht="13.15" customHeight="1">
      <c r="A3106" s="93">
        <v>393</v>
      </c>
      <c r="B3106" s="93">
        <v>87532</v>
      </c>
      <c r="C3106" s="1">
        <f>J3106</f>
        <v>28.14</v>
      </c>
      <c r="D3106" s="97"/>
      <c r="E3106" s="96"/>
      <c r="F3106" s="96"/>
      <c r="G3106" s="95"/>
      <c r="H3106" s="149" t="s">
        <v>951</v>
      </c>
      <c r="I3106" s="144"/>
      <c r="J3106" s="140">
        <v>28.14</v>
      </c>
    </row>
    <row r="3107" spans="1:10" ht="17.649999999999999" customHeight="1">
      <c r="D3107" s="113" t="s">
        <v>1235</v>
      </c>
      <c r="E3107" s="112"/>
      <c r="F3107" s="112"/>
      <c r="G3107" s="112"/>
      <c r="H3107" s="148"/>
      <c r="I3107" s="143"/>
      <c r="J3107" s="144"/>
    </row>
    <row r="3108" spans="1:10" ht="13.15" customHeight="1">
      <c r="D3108" s="105" t="s">
        <v>991</v>
      </c>
      <c r="E3108" s="104"/>
      <c r="F3108" s="103" t="s">
        <v>112</v>
      </c>
      <c r="G3108" s="103" t="s">
        <v>113</v>
      </c>
      <c r="H3108" s="150" t="s">
        <v>959</v>
      </c>
      <c r="I3108" s="142" t="s">
        <v>958</v>
      </c>
      <c r="J3108" s="141" t="s">
        <v>8</v>
      </c>
    </row>
    <row r="3109" spans="1:10" ht="13.15" customHeight="1">
      <c r="D3109" s="118">
        <v>88309</v>
      </c>
      <c r="E3109" s="99" t="s">
        <v>1080</v>
      </c>
      <c r="F3109" s="98" t="s">
        <v>121</v>
      </c>
      <c r="G3109" s="98" t="s">
        <v>147</v>
      </c>
      <c r="H3109" s="151">
        <v>0.3579819143819149</v>
      </c>
      <c r="I3109" s="145">
        <v>17.79</v>
      </c>
      <c r="J3109" s="145">
        <v>6.36</v>
      </c>
    </row>
    <row r="3110" spans="1:10" ht="13.15" customHeight="1">
      <c r="D3110" s="118">
        <v>88316</v>
      </c>
      <c r="E3110" s="99" t="s">
        <v>970</v>
      </c>
      <c r="F3110" s="98" t="s">
        <v>121</v>
      </c>
      <c r="G3110" s="98" t="s">
        <v>147</v>
      </c>
      <c r="H3110" s="151">
        <v>1.1339999999999999</v>
      </c>
      <c r="I3110" s="145">
        <v>13.88</v>
      </c>
      <c r="J3110" s="145">
        <v>15.73</v>
      </c>
    </row>
    <row r="3111" spans="1:10" ht="13.15" customHeight="1">
      <c r="D3111" s="105" t="s">
        <v>965</v>
      </c>
      <c r="E3111" s="104"/>
      <c r="F3111" s="103" t="s">
        <v>112</v>
      </c>
      <c r="G3111" s="103" t="s">
        <v>113</v>
      </c>
      <c r="H3111" s="150" t="s">
        <v>959</v>
      </c>
      <c r="I3111" s="142" t="s">
        <v>958</v>
      </c>
      <c r="J3111" s="141" t="s">
        <v>8</v>
      </c>
    </row>
    <row r="3112" spans="1:10" ht="13.15" customHeight="1">
      <c r="D3112" s="117" t="s">
        <v>1074</v>
      </c>
      <c r="E3112" s="99" t="s">
        <v>1073</v>
      </c>
      <c r="F3112" s="98" t="s">
        <v>140</v>
      </c>
      <c r="G3112" s="98" t="s">
        <v>177</v>
      </c>
      <c r="H3112" s="151">
        <v>2.2999999999999998</v>
      </c>
      <c r="I3112" s="145">
        <v>0.71</v>
      </c>
      <c r="J3112" s="145">
        <v>1.63</v>
      </c>
    </row>
    <row r="3113" spans="1:10" ht="13.15" customHeight="1">
      <c r="D3113" s="117" t="s">
        <v>1072</v>
      </c>
      <c r="E3113" s="99" t="s">
        <v>1071</v>
      </c>
      <c r="F3113" s="98" t="s">
        <v>140</v>
      </c>
      <c r="G3113" s="98" t="s">
        <v>155</v>
      </c>
      <c r="H3113" s="151">
        <v>2E-3</v>
      </c>
      <c r="I3113" s="145">
        <v>50</v>
      </c>
      <c r="J3113" s="145">
        <v>0.1</v>
      </c>
    </row>
    <row r="3114" spans="1:10" ht="13.15" customHeight="1">
      <c r="D3114" s="117" t="s">
        <v>1234</v>
      </c>
      <c r="E3114" s="99" t="s">
        <v>1233</v>
      </c>
      <c r="F3114" s="98" t="s">
        <v>140</v>
      </c>
      <c r="G3114" s="98" t="s">
        <v>125</v>
      </c>
      <c r="H3114" s="151">
        <v>0.6</v>
      </c>
      <c r="I3114" s="145">
        <v>71.3</v>
      </c>
      <c r="J3114" s="145">
        <v>42.78</v>
      </c>
    </row>
    <row r="3115" spans="1:10" ht="13.15" customHeight="1">
      <c r="A3115" s="93">
        <v>394</v>
      </c>
      <c r="B3115" s="93">
        <v>130002</v>
      </c>
      <c r="C3115" s="1">
        <f>J3115</f>
        <v>66.599999999999994</v>
      </c>
      <c r="D3115" s="97"/>
      <c r="E3115" s="96"/>
      <c r="F3115" s="96"/>
      <c r="G3115" s="95"/>
      <c r="H3115" s="149" t="s">
        <v>951</v>
      </c>
      <c r="I3115" s="144"/>
      <c r="J3115" s="140">
        <v>66.599999999999994</v>
      </c>
    </row>
    <row r="3116" spans="1:10" ht="19.149999999999999" customHeight="1">
      <c r="D3116" s="109" t="s">
        <v>1232</v>
      </c>
      <c r="E3116" s="108"/>
      <c r="F3116" s="108"/>
      <c r="G3116" s="108"/>
      <c r="H3116" s="152"/>
      <c r="I3116" s="146"/>
      <c r="J3116" s="147"/>
    </row>
    <row r="3117" spans="1:10" ht="13.15" customHeight="1">
      <c r="D3117" s="105" t="s">
        <v>965</v>
      </c>
      <c r="E3117" s="104"/>
      <c r="F3117" s="103" t="s">
        <v>112</v>
      </c>
      <c r="G3117" s="103" t="s">
        <v>113</v>
      </c>
      <c r="H3117" s="150" t="s">
        <v>959</v>
      </c>
      <c r="I3117" s="142" t="s">
        <v>958</v>
      </c>
      <c r="J3117" s="141" t="s">
        <v>8</v>
      </c>
    </row>
    <row r="3118" spans="1:10" ht="19.149999999999999" customHeight="1">
      <c r="D3118" s="106">
        <v>536</v>
      </c>
      <c r="E3118" s="107" t="s">
        <v>1230</v>
      </c>
      <c r="F3118" s="98" t="s">
        <v>121</v>
      </c>
      <c r="G3118" s="98" t="s">
        <v>122</v>
      </c>
      <c r="H3118" s="151">
        <v>1.05</v>
      </c>
      <c r="I3118" s="145">
        <v>36.35</v>
      </c>
      <c r="J3118" s="145">
        <v>38.159999999999997</v>
      </c>
    </row>
    <row r="3119" spans="1:10" ht="13.15" customHeight="1">
      <c r="D3119" s="106">
        <v>1381</v>
      </c>
      <c r="E3119" s="99" t="s">
        <v>1229</v>
      </c>
      <c r="F3119" s="98" t="s">
        <v>121</v>
      </c>
      <c r="G3119" s="98" t="s">
        <v>177</v>
      </c>
      <c r="H3119" s="151">
        <v>4.8600000000000003</v>
      </c>
      <c r="I3119" s="145">
        <v>0.65</v>
      </c>
      <c r="J3119" s="145">
        <v>3.15</v>
      </c>
    </row>
    <row r="3120" spans="1:10" ht="13.15" customHeight="1">
      <c r="D3120" s="106">
        <v>34357</v>
      </c>
      <c r="E3120" s="99" t="s">
        <v>1228</v>
      </c>
      <c r="F3120" s="98" t="s">
        <v>121</v>
      </c>
      <c r="G3120" s="98" t="s">
        <v>177</v>
      </c>
      <c r="H3120" s="151">
        <v>0.42</v>
      </c>
      <c r="I3120" s="145">
        <v>3.81</v>
      </c>
      <c r="J3120" s="145">
        <v>1.6</v>
      </c>
    </row>
    <row r="3121" spans="1:10" ht="13.15" customHeight="1">
      <c r="D3121" s="105" t="s">
        <v>960</v>
      </c>
      <c r="E3121" s="104"/>
      <c r="F3121" s="103" t="s">
        <v>112</v>
      </c>
      <c r="G3121" s="103" t="s">
        <v>113</v>
      </c>
      <c r="H3121" s="150" t="s">
        <v>959</v>
      </c>
      <c r="I3121" s="142" t="s">
        <v>958</v>
      </c>
      <c r="J3121" s="141" t="s">
        <v>8</v>
      </c>
    </row>
    <row r="3122" spans="1:10" ht="17.649999999999999" customHeight="1">
      <c r="D3122" s="100">
        <v>88256</v>
      </c>
      <c r="E3122" s="99" t="s">
        <v>1227</v>
      </c>
      <c r="F3122" s="98" t="s">
        <v>121</v>
      </c>
      <c r="G3122" s="98" t="s">
        <v>147</v>
      </c>
      <c r="H3122" s="151">
        <v>0.35216653465346437</v>
      </c>
      <c r="I3122" s="145">
        <v>20.73</v>
      </c>
      <c r="J3122" s="145">
        <v>7.3</v>
      </c>
    </row>
    <row r="3123" spans="1:10" ht="13.15" customHeight="1">
      <c r="D3123" s="100">
        <v>88316</v>
      </c>
      <c r="E3123" s="99" t="s">
        <v>970</v>
      </c>
      <c r="F3123" s="98" t="s">
        <v>121</v>
      </c>
      <c r="G3123" s="98" t="s">
        <v>147</v>
      </c>
      <c r="H3123" s="151">
        <v>0.28999999999999998</v>
      </c>
      <c r="I3123" s="145">
        <v>13.88</v>
      </c>
      <c r="J3123" s="145">
        <v>4.0199999999999996</v>
      </c>
    </row>
    <row r="3124" spans="1:10" ht="13.15" customHeight="1">
      <c r="A3124" s="93">
        <v>395</v>
      </c>
      <c r="B3124" s="93">
        <v>87265</v>
      </c>
      <c r="C3124" s="1">
        <f>J3124</f>
        <v>54.22999999999999</v>
      </c>
      <c r="D3124" s="97"/>
      <c r="E3124" s="96"/>
      <c r="F3124" s="96"/>
      <c r="G3124" s="95"/>
      <c r="H3124" s="149" t="s">
        <v>951</v>
      </c>
      <c r="I3124" s="144"/>
      <c r="J3124" s="140">
        <v>54.22999999999999</v>
      </c>
    </row>
    <row r="3125" spans="1:10" ht="19.149999999999999" customHeight="1">
      <c r="D3125" s="109" t="s">
        <v>1231</v>
      </c>
      <c r="E3125" s="108"/>
      <c r="F3125" s="108"/>
      <c r="G3125" s="108"/>
      <c r="H3125" s="152"/>
      <c r="I3125" s="146"/>
      <c r="J3125" s="147"/>
    </row>
    <row r="3126" spans="1:10" ht="13.15" customHeight="1">
      <c r="D3126" s="105" t="s">
        <v>965</v>
      </c>
      <c r="E3126" s="104"/>
      <c r="F3126" s="103" t="s">
        <v>112</v>
      </c>
      <c r="G3126" s="103" t="s">
        <v>113</v>
      </c>
      <c r="H3126" s="150" t="s">
        <v>959</v>
      </c>
      <c r="I3126" s="142" t="s">
        <v>958</v>
      </c>
      <c r="J3126" s="141" t="s">
        <v>8</v>
      </c>
    </row>
    <row r="3127" spans="1:10" ht="19.149999999999999" customHeight="1">
      <c r="D3127" s="106">
        <v>536</v>
      </c>
      <c r="E3127" s="107" t="s">
        <v>1230</v>
      </c>
      <c r="F3127" s="98" t="s">
        <v>121</v>
      </c>
      <c r="G3127" s="98" t="s">
        <v>122</v>
      </c>
      <c r="H3127" s="151">
        <v>1.0900000000000001</v>
      </c>
      <c r="I3127" s="145">
        <v>36.35</v>
      </c>
      <c r="J3127" s="145">
        <v>39.619999999999997</v>
      </c>
    </row>
    <row r="3128" spans="1:10" ht="13.15" customHeight="1">
      <c r="D3128" s="106">
        <v>1381</v>
      </c>
      <c r="E3128" s="99" t="s">
        <v>1229</v>
      </c>
      <c r="F3128" s="98" t="s">
        <v>121</v>
      </c>
      <c r="G3128" s="98" t="s">
        <v>177</v>
      </c>
      <c r="H3128" s="151">
        <v>6.14</v>
      </c>
      <c r="I3128" s="145">
        <v>0.65</v>
      </c>
      <c r="J3128" s="145">
        <v>3.99</v>
      </c>
    </row>
    <row r="3129" spans="1:10" ht="13.15" customHeight="1">
      <c r="D3129" s="106">
        <v>34357</v>
      </c>
      <c r="E3129" s="99" t="s">
        <v>1228</v>
      </c>
      <c r="F3129" s="98" t="s">
        <v>121</v>
      </c>
      <c r="G3129" s="98" t="s">
        <v>177</v>
      </c>
      <c r="H3129" s="151">
        <v>0.22</v>
      </c>
      <c r="I3129" s="145">
        <v>3.81</v>
      </c>
      <c r="J3129" s="145">
        <v>0.83</v>
      </c>
    </row>
    <row r="3130" spans="1:10" ht="13.15" customHeight="1">
      <c r="D3130" s="105" t="s">
        <v>960</v>
      </c>
      <c r="E3130" s="104"/>
      <c r="F3130" s="103" t="s">
        <v>112</v>
      </c>
      <c r="G3130" s="103" t="s">
        <v>113</v>
      </c>
      <c r="H3130" s="150" t="s">
        <v>959</v>
      </c>
      <c r="I3130" s="142" t="s">
        <v>958</v>
      </c>
      <c r="J3130" s="141" t="s">
        <v>8</v>
      </c>
    </row>
    <row r="3131" spans="1:10" ht="17.649999999999999" customHeight="1">
      <c r="D3131" s="100">
        <v>88256</v>
      </c>
      <c r="E3131" s="99" t="s">
        <v>1227</v>
      </c>
      <c r="F3131" s="98" t="s">
        <v>121</v>
      </c>
      <c r="G3131" s="98" t="s">
        <v>147</v>
      </c>
      <c r="H3131" s="151">
        <v>0.58252068965517256</v>
      </c>
      <c r="I3131" s="145">
        <v>20.73</v>
      </c>
      <c r="J3131" s="145">
        <v>12.07</v>
      </c>
    </row>
    <row r="3132" spans="1:10" ht="13.15" customHeight="1">
      <c r="D3132" s="100">
        <v>88316</v>
      </c>
      <c r="E3132" s="99" t="s">
        <v>970</v>
      </c>
      <c r="F3132" s="98" t="s">
        <v>121</v>
      </c>
      <c r="G3132" s="98" t="s">
        <v>147</v>
      </c>
      <c r="H3132" s="151">
        <v>0.46</v>
      </c>
      <c r="I3132" s="145">
        <v>13.88</v>
      </c>
      <c r="J3132" s="145">
        <v>6.38</v>
      </c>
    </row>
    <row r="3133" spans="1:10" ht="13.15" customHeight="1">
      <c r="A3133" s="93">
        <v>396</v>
      </c>
      <c r="B3133" s="93">
        <v>87275</v>
      </c>
      <c r="C3133" s="1">
        <f>J3133</f>
        <v>62.89</v>
      </c>
      <c r="D3133" s="97"/>
      <c r="E3133" s="96"/>
      <c r="F3133" s="96"/>
      <c r="G3133" s="95"/>
      <c r="H3133" s="149" t="s">
        <v>951</v>
      </c>
      <c r="I3133" s="144"/>
      <c r="J3133" s="140">
        <v>62.89</v>
      </c>
    </row>
    <row r="3134" spans="1:10" ht="17.649999999999999" customHeight="1">
      <c r="D3134" s="113" t="s">
        <v>1226</v>
      </c>
      <c r="E3134" s="112"/>
      <c r="F3134" s="112"/>
      <c r="G3134" s="112"/>
      <c r="H3134" s="148"/>
      <c r="I3134" s="143"/>
      <c r="J3134" s="144"/>
    </row>
    <row r="3135" spans="1:10" ht="13.15" customHeight="1">
      <c r="A3135" s="93">
        <v>397</v>
      </c>
      <c r="B3135" s="93" t="s">
        <v>686</v>
      </c>
      <c r="C3135" s="1">
        <f>J3135</f>
        <v>121.3</v>
      </c>
      <c r="D3135" s="113"/>
      <c r="E3135" s="94"/>
      <c r="H3135" s="149" t="s">
        <v>951</v>
      </c>
      <c r="J3135" s="140">
        <v>121.3</v>
      </c>
    </row>
    <row r="3136" spans="1:10" ht="17.649999999999999" customHeight="1">
      <c r="D3136" s="113" t="s">
        <v>1225</v>
      </c>
      <c r="E3136" s="112"/>
      <c r="F3136" s="112"/>
      <c r="G3136" s="112"/>
      <c r="H3136" s="148"/>
      <c r="I3136" s="143"/>
      <c r="J3136" s="144"/>
    </row>
    <row r="3137" spans="1:10" ht="13.15" customHeight="1">
      <c r="A3137" s="93">
        <v>398</v>
      </c>
      <c r="B3137" s="93" t="s">
        <v>687</v>
      </c>
      <c r="C3137" s="1">
        <f>J3137</f>
        <v>51.41</v>
      </c>
      <c r="D3137" s="113"/>
      <c r="E3137" s="94"/>
      <c r="H3137" s="149" t="s">
        <v>951</v>
      </c>
      <c r="J3137" s="140">
        <v>51.41</v>
      </c>
    </row>
    <row r="3138" spans="1:10" ht="17.649999999999999" customHeight="1">
      <c r="D3138" s="113" t="s">
        <v>1224</v>
      </c>
      <c r="E3138" s="112"/>
      <c r="F3138" s="112"/>
      <c r="G3138" s="112"/>
      <c r="H3138" s="148"/>
      <c r="I3138" s="143"/>
      <c r="J3138" s="144"/>
    </row>
    <row r="3139" spans="1:10" ht="13.15" customHeight="1">
      <c r="A3139" s="93">
        <v>399</v>
      </c>
      <c r="B3139" s="93" t="s">
        <v>688</v>
      </c>
      <c r="C3139" s="1">
        <f>J3139</f>
        <v>125.07</v>
      </c>
      <c r="D3139" s="113"/>
      <c r="E3139" s="94"/>
      <c r="H3139" s="149" t="s">
        <v>951</v>
      </c>
      <c r="J3139" s="140">
        <v>125.07</v>
      </c>
    </row>
    <row r="3140" spans="1:10" ht="17.649999999999999" customHeight="1">
      <c r="D3140" s="113" t="s">
        <v>1223</v>
      </c>
      <c r="E3140" s="112"/>
      <c r="F3140" s="112"/>
      <c r="G3140" s="112"/>
      <c r="H3140" s="148"/>
      <c r="I3140" s="143"/>
      <c r="J3140" s="144"/>
    </row>
    <row r="3141" spans="1:10" ht="13.15" customHeight="1">
      <c r="D3141" s="105" t="s">
        <v>965</v>
      </c>
      <c r="E3141" s="104"/>
      <c r="F3141" s="103" t="s">
        <v>112</v>
      </c>
      <c r="G3141" s="102" t="s">
        <v>113</v>
      </c>
      <c r="H3141" s="150" t="s">
        <v>959</v>
      </c>
      <c r="I3141" s="142" t="s">
        <v>958</v>
      </c>
      <c r="J3141" s="141" t="s">
        <v>8</v>
      </c>
    </row>
    <row r="3142" spans="1:10" ht="19.149999999999999" customHeight="1">
      <c r="D3142" s="106">
        <v>39413</v>
      </c>
      <c r="E3142" s="107" t="s">
        <v>1222</v>
      </c>
      <c r="F3142" s="98" t="s">
        <v>121</v>
      </c>
      <c r="G3142" s="116" t="s">
        <v>122</v>
      </c>
      <c r="H3142" s="151">
        <v>1.0966</v>
      </c>
      <c r="I3142" s="145">
        <v>12.68</v>
      </c>
      <c r="J3142" s="145">
        <v>13.9</v>
      </c>
    </row>
    <row r="3143" spans="1:10" ht="24.75" customHeight="1">
      <c r="D3143" s="106">
        <v>39427</v>
      </c>
      <c r="E3143" s="99" t="s">
        <v>1221</v>
      </c>
      <c r="F3143" s="98" t="s">
        <v>121</v>
      </c>
      <c r="G3143" s="98" t="s">
        <v>125</v>
      </c>
      <c r="H3143" s="151">
        <v>3.851</v>
      </c>
      <c r="I3143" s="145">
        <v>6.48</v>
      </c>
      <c r="J3143" s="145">
        <v>24.95</v>
      </c>
    </row>
    <row r="3144" spans="1:10" ht="24.75" customHeight="1">
      <c r="D3144" s="106">
        <v>39430</v>
      </c>
      <c r="E3144" s="107" t="s">
        <v>1220</v>
      </c>
      <c r="F3144" s="98" t="s">
        <v>121</v>
      </c>
      <c r="G3144" s="116" t="s">
        <v>118</v>
      </c>
      <c r="H3144" s="151">
        <v>1.3265</v>
      </c>
      <c r="I3144" s="145">
        <v>2.44</v>
      </c>
      <c r="J3144" s="145">
        <v>3.23</v>
      </c>
    </row>
    <row r="3145" spans="1:10" ht="19.149999999999999" customHeight="1">
      <c r="D3145" s="106">
        <v>39432</v>
      </c>
      <c r="E3145" s="107" t="s">
        <v>1219</v>
      </c>
      <c r="F3145" s="98" t="s">
        <v>121</v>
      </c>
      <c r="G3145" s="98" t="s">
        <v>125</v>
      </c>
      <c r="H3145" s="151">
        <v>1.4395</v>
      </c>
      <c r="I3145" s="145">
        <v>1.88</v>
      </c>
      <c r="J3145" s="145">
        <v>2.7</v>
      </c>
    </row>
    <row r="3146" spans="1:10" ht="24.75" customHeight="1">
      <c r="D3146" s="106">
        <v>39434</v>
      </c>
      <c r="E3146" s="107" t="s">
        <v>1218</v>
      </c>
      <c r="F3146" s="98" t="s">
        <v>121</v>
      </c>
      <c r="G3146" s="98" t="s">
        <v>177</v>
      </c>
      <c r="H3146" s="151">
        <v>0.5202</v>
      </c>
      <c r="I3146" s="145">
        <v>2.52</v>
      </c>
      <c r="J3146" s="145">
        <v>1.31</v>
      </c>
    </row>
    <row r="3147" spans="1:10" ht="19.149999999999999" customHeight="1">
      <c r="D3147" s="106">
        <v>39435</v>
      </c>
      <c r="E3147" s="107" t="s">
        <v>1217</v>
      </c>
      <c r="F3147" s="98" t="s">
        <v>121</v>
      </c>
      <c r="G3147" s="116" t="s">
        <v>118</v>
      </c>
      <c r="H3147" s="151">
        <v>7.9740000000000002</v>
      </c>
      <c r="I3147" s="145">
        <v>0.06</v>
      </c>
      <c r="J3147" s="145">
        <v>0.47</v>
      </c>
    </row>
    <row r="3148" spans="1:10" ht="19.149999999999999" customHeight="1">
      <c r="D3148" s="106">
        <v>39443</v>
      </c>
      <c r="E3148" s="107" t="s">
        <v>1216</v>
      </c>
      <c r="F3148" s="98" t="s">
        <v>121</v>
      </c>
      <c r="G3148" s="116" t="s">
        <v>118</v>
      </c>
      <c r="H3148" s="151">
        <v>2.1911999999999998</v>
      </c>
      <c r="I3148" s="145">
        <v>0.16</v>
      </c>
      <c r="J3148" s="145">
        <v>0.35</v>
      </c>
    </row>
    <row r="3149" spans="1:10" ht="17.649999999999999" customHeight="1">
      <c r="D3149" s="106">
        <v>40547</v>
      </c>
      <c r="E3149" s="99" t="s">
        <v>1215</v>
      </c>
      <c r="F3149" s="98" t="s">
        <v>121</v>
      </c>
      <c r="G3149" s="122" t="s">
        <v>1214</v>
      </c>
      <c r="H3149" s="151">
        <v>1.32E-2</v>
      </c>
      <c r="I3149" s="145">
        <v>18.05</v>
      </c>
      <c r="J3149" s="145">
        <v>0.23</v>
      </c>
    </row>
    <row r="3150" spans="1:10" ht="24.75" customHeight="1">
      <c r="D3150" s="106">
        <v>43131</v>
      </c>
      <c r="E3150" s="99" t="s">
        <v>1213</v>
      </c>
      <c r="F3150" s="98" t="s">
        <v>121</v>
      </c>
      <c r="G3150" s="98" t="s">
        <v>177</v>
      </c>
      <c r="H3150" s="151">
        <v>4.2599999999999999E-2</v>
      </c>
      <c r="I3150" s="145">
        <v>28.46</v>
      </c>
      <c r="J3150" s="145">
        <v>1.21</v>
      </c>
    </row>
    <row r="3151" spans="1:10" ht="13.15" customHeight="1">
      <c r="D3151" s="105" t="s">
        <v>960</v>
      </c>
      <c r="E3151" s="104"/>
      <c r="F3151" s="103" t="s">
        <v>112</v>
      </c>
      <c r="G3151" s="102" t="s">
        <v>113</v>
      </c>
      <c r="H3151" s="150" t="s">
        <v>959</v>
      </c>
      <c r="I3151" s="142" t="s">
        <v>958</v>
      </c>
      <c r="J3151" s="141" t="s">
        <v>8</v>
      </c>
    </row>
    <row r="3152" spans="1:10" ht="19.149999999999999" customHeight="1">
      <c r="D3152" s="100">
        <v>88278</v>
      </c>
      <c r="E3152" s="120" t="s">
        <v>1212</v>
      </c>
      <c r="F3152" s="98" t="s">
        <v>121</v>
      </c>
      <c r="G3152" s="98" t="s">
        <v>147</v>
      </c>
      <c r="H3152" s="151">
        <v>0.36280000000000001</v>
      </c>
      <c r="I3152" s="145">
        <v>18.46</v>
      </c>
      <c r="J3152" s="145">
        <v>6.69</v>
      </c>
    </row>
    <row r="3153" spans="1:10" ht="13.15" customHeight="1">
      <c r="D3153" s="100">
        <v>88316</v>
      </c>
      <c r="E3153" s="99" t="s">
        <v>970</v>
      </c>
      <c r="F3153" s="98" t="s">
        <v>121</v>
      </c>
      <c r="G3153" s="98" t="s">
        <v>147</v>
      </c>
      <c r="H3153" s="151">
        <v>0.36280000000000001</v>
      </c>
      <c r="I3153" s="145">
        <v>13.88</v>
      </c>
      <c r="J3153" s="145">
        <v>5.03</v>
      </c>
    </row>
    <row r="3154" spans="1:10" ht="13.15" customHeight="1">
      <c r="A3154" s="93">
        <v>400</v>
      </c>
      <c r="B3154" s="93">
        <v>96114</v>
      </c>
      <c r="C3154" s="1">
        <f>J3154</f>
        <v>60.07</v>
      </c>
      <c r="D3154" s="97"/>
      <c r="E3154" s="96"/>
      <c r="F3154" s="96"/>
      <c r="G3154" s="95"/>
      <c r="H3154" s="149" t="s">
        <v>951</v>
      </c>
      <c r="I3154" s="144"/>
      <c r="J3154" s="140">
        <v>60.07</v>
      </c>
    </row>
    <row r="3155" spans="1:10" ht="19.149999999999999" customHeight="1">
      <c r="D3155" s="109" t="s">
        <v>1211</v>
      </c>
      <c r="E3155" s="108"/>
      <c r="F3155" s="108"/>
      <c r="G3155" s="108"/>
      <c r="H3155" s="152"/>
      <c r="I3155" s="146"/>
      <c r="J3155" s="147"/>
    </row>
    <row r="3156" spans="1:10" ht="13.15" customHeight="1">
      <c r="A3156" s="93">
        <v>401</v>
      </c>
      <c r="B3156" s="93" t="s">
        <v>689</v>
      </c>
      <c r="C3156" s="1">
        <f>J3156</f>
        <v>85.28</v>
      </c>
      <c r="D3156" s="113"/>
      <c r="E3156" s="94"/>
      <c r="H3156" s="149" t="s">
        <v>951</v>
      </c>
      <c r="J3156" s="140">
        <v>85.28</v>
      </c>
    </row>
    <row r="3157" spans="1:10" ht="17.649999999999999" customHeight="1">
      <c r="D3157" s="113" t="s">
        <v>1210</v>
      </c>
      <c r="E3157" s="112"/>
      <c r="F3157" s="112"/>
      <c r="G3157" s="112"/>
      <c r="H3157" s="148"/>
      <c r="I3157" s="143"/>
      <c r="J3157" s="144"/>
    </row>
    <row r="3158" spans="1:10" ht="13.15" customHeight="1">
      <c r="A3158" s="93">
        <v>402</v>
      </c>
      <c r="B3158" s="93" t="s">
        <v>588</v>
      </c>
      <c r="C3158" s="1">
        <f>J3158</f>
        <v>125.66</v>
      </c>
      <c r="D3158" s="113"/>
      <c r="E3158" s="94"/>
      <c r="H3158" s="149" t="s">
        <v>951</v>
      </c>
      <c r="J3158" s="140">
        <v>125.66</v>
      </c>
    </row>
    <row r="3159" spans="1:10" ht="19.149999999999999" customHeight="1">
      <c r="D3159" s="109" t="s">
        <v>1209</v>
      </c>
      <c r="E3159" s="108"/>
      <c r="F3159" s="108"/>
      <c r="G3159" s="108"/>
      <c r="H3159" s="152"/>
      <c r="I3159" s="146"/>
      <c r="J3159" s="147"/>
    </row>
    <row r="3160" spans="1:10" ht="13.15" customHeight="1">
      <c r="D3160" s="105" t="s">
        <v>965</v>
      </c>
      <c r="E3160" s="104"/>
      <c r="F3160" s="103" t="s">
        <v>112</v>
      </c>
      <c r="G3160" s="103" t="s">
        <v>113</v>
      </c>
      <c r="H3160" s="150" t="s">
        <v>959</v>
      </c>
      <c r="I3160" s="142" t="s">
        <v>958</v>
      </c>
      <c r="J3160" s="141" t="s">
        <v>8</v>
      </c>
    </row>
    <row r="3161" spans="1:10" ht="19.149999999999999" customHeight="1">
      <c r="D3161" s="106">
        <v>3767</v>
      </c>
      <c r="E3161" s="107" t="s">
        <v>1208</v>
      </c>
      <c r="F3161" s="98" t="s">
        <v>121</v>
      </c>
      <c r="G3161" s="98" t="s">
        <v>118</v>
      </c>
      <c r="H3161" s="151">
        <v>0.1</v>
      </c>
      <c r="I3161" s="145">
        <v>0.69</v>
      </c>
      <c r="J3161" s="145">
        <v>0.06</v>
      </c>
    </row>
    <row r="3162" spans="1:10" ht="19.149999999999999" customHeight="1">
      <c r="D3162" s="106">
        <v>4056</v>
      </c>
      <c r="E3162" s="107" t="s">
        <v>1207</v>
      </c>
      <c r="F3162" s="98" t="s">
        <v>121</v>
      </c>
      <c r="G3162" s="98" t="s">
        <v>1206</v>
      </c>
      <c r="H3162" s="151">
        <v>0.24399999999999999</v>
      </c>
      <c r="I3162" s="145">
        <v>31.65</v>
      </c>
      <c r="J3162" s="145">
        <v>7.72</v>
      </c>
    </row>
    <row r="3163" spans="1:10" ht="13.15" customHeight="1">
      <c r="D3163" s="105" t="s">
        <v>960</v>
      </c>
      <c r="E3163" s="104"/>
      <c r="F3163" s="103" t="s">
        <v>112</v>
      </c>
      <c r="G3163" s="103" t="s">
        <v>113</v>
      </c>
      <c r="H3163" s="150" t="s">
        <v>959</v>
      </c>
      <c r="I3163" s="142" t="s">
        <v>958</v>
      </c>
      <c r="J3163" s="141" t="s">
        <v>8</v>
      </c>
    </row>
    <row r="3164" spans="1:10" ht="13.15" customHeight="1">
      <c r="D3164" s="100">
        <v>88310</v>
      </c>
      <c r="E3164" s="99" t="s">
        <v>1186</v>
      </c>
      <c r="F3164" s="98" t="s">
        <v>121</v>
      </c>
      <c r="G3164" s="98" t="s">
        <v>147</v>
      </c>
      <c r="H3164" s="151">
        <v>0.30166490216705238</v>
      </c>
      <c r="I3164" s="145">
        <v>18.8</v>
      </c>
      <c r="J3164" s="145">
        <v>5.67</v>
      </c>
    </row>
    <row r="3165" spans="1:10" ht="13.15" customHeight="1">
      <c r="D3165" s="100">
        <v>88316</v>
      </c>
      <c r="E3165" s="99" t="s">
        <v>970</v>
      </c>
      <c r="F3165" s="98" t="s">
        <v>121</v>
      </c>
      <c r="G3165" s="98" t="s">
        <v>147</v>
      </c>
      <c r="H3165" s="151">
        <v>0.128</v>
      </c>
      <c r="I3165" s="145">
        <v>13.88</v>
      </c>
      <c r="J3165" s="145">
        <v>1.77</v>
      </c>
    </row>
    <row r="3166" spans="1:10" ht="13.15" customHeight="1">
      <c r="A3166" s="93">
        <v>403</v>
      </c>
      <c r="B3166" s="93">
        <v>96131</v>
      </c>
      <c r="C3166" s="1">
        <f>J3166</f>
        <v>15.219999999999999</v>
      </c>
      <c r="D3166" s="97"/>
      <c r="E3166" s="96"/>
      <c r="F3166" s="96"/>
      <c r="G3166" s="95"/>
      <c r="H3166" s="149" t="s">
        <v>951</v>
      </c>
      <c r="I3166" s="144"/>
      <c r="J3166" s="140">
        <v>15.219999999999999</v>
      </c>
    </row>
    <row r="3167" spans="1:10" ht="17.649999999999999" customHeight="1">
      <c r="D3167" s="113" t="s">
        <v>1205</v>
      </c>
      <c r="E3167" s="112"/>
      <c r="F3167" s="112"/>
      <c r="G3167" s="112"/>
      <c r="H3167" s="148"/>
      <c r="I3167" s="143"/>
      <c r="J3167" s="144"/>
    </row>
    <row r="3168" spans="1:10" ht="13.15" customHeight="1">
      <c r="D3168" s="105" t="s">
        <v>965</v>
      </c>
      <c r="E3168" s="104"/>
      <c r="F3168" s="103" t="s">
        <v>112</v>
      </c>
      <c r="G3168" s="103" t="s">
        <v>113</v>
      </c>
      <c r="H3168" s="150" t="s">
        <v>959</v>
      </c>
      <c r="I3168" s="142" t="s">
        <v>958</v>
      </c>
      <c r="J3168" s="141" t="s">
        <v>8</v>
      </c>
    </row>
    <row r="3169" spans="1:10" ht="13.15" customHeight="1">
      <c r="D3169" s="123">
        <v>7356</v>
      </c>
      <c r="E3169" s="99" t="s">
        <v>1204</v>
      </c>
      <c r="F3169" s="98" t="s">
        <v>121</v>
      </c>
      <c r="G3169" s="98" t="s">
        <v>1187</v>
      </c>
      <c r="H3169" s="151">
        <v>0.33</v>
      </c>
      <c r="I3169" s="145">
        <v>18.87</v>
      </c>
      <c r="J3169" s="145">
        <v>6.22</v>
      </c>
    </row>
    <row r="3170" spans="1:10" ht="13.15" customHeight="1">
      <c r="D3170" s="105" t="s">
        <v>960</v>
      </c>
      <c r="E3170" s="104"/>
      <c r="F3170" s="103" t="s">
        <v>112</v>
      </c>
      <c r="G3170" s="103" t="s">
        <v>113</v>
      </c>
      <c r="H3170" s="150" t="s">
        <v>959</v>
      </c>
      <c r="I3170" s="142" t="s">
        <v>958</v>
      </c>
      <c r="J3170" s="141" t="s">
        <v>8</v>
      </c>
    </row>
    <row r="3171" spans="1:10" ht="13.15" customHeight="1">
      <c r="D3171" s="100">
        <v>88310</v>
      </c>
      <c r="E3171" s="99" t="s">
        <v>1186</v>
      </c>
      <c r="F3171" s="98" t="s">
        <v>121</v>
      </c>
      <c r="G3171" s="98" t="s">
        <v>147</v>
      </c>
      <c r="H3171" s="151">
        <v>9.0027142857142806E-2</v>
      </c>
      <c r="I3171" s="145">
        <v>18.8</v>
      </c>
      <c r="J3171" s="145">
        <v>1.69</v>
      </c>
    </row>
    <row r="3172" spans="1:10" ht="13.15" customHeight="1">
      <c r="D3172" s="100">
        <v>88316</v>
      </c>
      <c r="E3172" s="99" t="s">
        <v>970</v>
      </c>
      <c r="F3172" s="98" t="s">
        <v>121</v>
      </c>
      <c r="G3172" s="98" t="s">
        <v>147</v>
      </c>
      <c r="H3172" s="151">
        <v>6.9000000000000006E-2</v>
      </c>
      <c r="I3172" s="145">
        <v>13.88</v>
      </c>
      <c r="J3172" s="145">
        <v>0.95</v>
      </c>
    </row>
    <row r="3173" spans="1:10" ht="13.15" customHeight="1">
      <c r="A3173" s="93">
        <v>404</v>
      </c>
      <c r="B3173" s="93">
        <v>88489</v>
      </c>
      <c r="C3173" s="1">
        <f>J3173</f>
        <v>8.86</v>
      </c>
      <c r="D3173" s="97"/>
      <c r="E3173" s="96"/>
      <c r="F3173" s="96"/>
      <c r="G3173" s="95"/>
      <c r="H3173" s="149" t="s">
        <v>951</v>
      </c>
      <c r="I3173" s="144"/>
      <c r="J3173" s="140">
        <v>8.86</v>
      </c>
    </row>
    <row r="3174" spans="1:10" ht="17.649999999999999" customHeight="1">
      <c r="D3174" s="113" t="s">
        <v>1203</v>
      </c>
      <c r="E3174" s="112"/>
      <c r="F3174" s="112"/>
      <c r="G3174" s="112"/>
      <c r="H3174" s="148"/>
      <c r="I3174" s="143"/>
      <c r="J3174" s="144"/>
    </row>
    <row r="3175" spans="1:10" ht="13.15" customHeight="1">
      <c r="D3175" s="105" t="s">
        <v>965</v>
      </c>
      <c r="E3175" s="104"/>
      <c r="F3175" s="103" t="s">
        <v>112</v>
      </c>
      <c r="G3175" s="103" t="s">
        <v>113</v>
      </c>
      <c r="H3175" s="150" t="s">
        <v>959</v>
      </c>
      <c r="I3175" s="142" t="s">
        <v>958</v>
      </c>
      <c r="J3175" s="141" t="s">
        <v>8</v>
      </c>
    </row>
    <row r="3176" spans="1:10" ht="13.15" customHeight="1">
      <c r="D3176" s="110" t="s">
        <v>1202</v>
      </c>
      <c r="E3176" s="99" t="s">
        <v>1201</v>
      </c>
      <c r="F3176" s="98" t="s">
        <v>136</v>
      </c>
      <c r="G3176" s="98" t="s">
        <v>1164</v>
      </c>
      <c r="H3176" s="151">
        <v>0.33</v>
      </c>
      <c r="I3176" s="145">
        <v>20.82</v>
      </c>
      <c r="J3176" s="145">
        <v>6.87</v>
      </c>
    </row>
    <row r="3177" spans="1:10" ht="13.15" customHeight="1">
      <c r="D3177" s="105" t="s">
        <v>960</v>
      </c>
      <c r="E3177" s="104"/>
      <c r="F3177" s="103" t="s">
        <v>112</v>
      </c>
      <c r="G3177" s="103" t="s">
        <v>113</v>
      </c>
      <c r="H3177" s="150" t="s">
        <v>959</v>
      </c>
      <c r="I3177" s="142" t="s">
        <v>958</v>
      </c>
      <c r="J3177" s="141" t="s">
        <v>8</v>
      </c>
    </row>
    <row r="3178" spans="1:10" ht="13.15" customHeight="1">
      <c r="D3178" s="110" t="s">
        <v>1200</v>
      </c>
      <c r="E3178" s="99" t="s">
        <v>1199</v>
      </c>
      <c r="F3178" s="98" t="s">
        <v>136</v>
      </c>
      <c r="G3178" s="98" t="s">
        <v>993</v>
      </c>
      <c r="H3178" s="151">
        <v>0.15783810810810814</v>
      </c>
      <c r="I3178" s="145">
        <v>19.91</v>
      </c>
      <c r="J3178" s="145">
        <v>3.14</v>
      </c>
    </row>
    <row r="3179" spans="1:10" ht="13.15" customHeight="1">
      <c r="D3179" s="110" t="s">
        <v>1178</v>
      </c>
      <c r="E3179" s="99" t="s">
        <v>1177</v>
      </c>
      <c r="F3179" s="98" t="s">
        <v>136</v>
      </c>
      <c r="G3179" s="98" t="s">
        <v>993</v>
      </c>
      <c r="H3179" s="151">
        <v>6.9000000000000006E-2</v>
      </c>
      <c r="I3179" s="145">
        <v>15.3</v>
      </c>
      <c r="J3179" s="145">
        <v>1.05</v>
      </c>
    </row>
    <row r="3180" spans="1:10" ht="13.15" customHeight="1">
      <c r="A3180" s="93">
        <v>405</v>
      </c>
      <c r="B3180" s="93" t="s">
        <v>595</v>
      </c>
      <c r="C3180" s="1">
        <f>J3180</f>
        <v>11.06</v>
      </c>
      <c r="D3180" s="97"/>
      <c r="E3180" s="96"/>
      <c r="F3180" s="96"/>
      <c r="G3180" s="95"/>
      <c r="H3180" s="149" t="s">
        <v>951</v>
      </c>
      <c r="I3180" s="144"/>
      <c r="J3180" s="140">
        <v>11.06</v>
      </c>
    </row>
    <row r="3181" spans="1:10" ht="17.649999999999999" customHeight="1">
      <c r="D3181" s="113" t="s">
        <v>1198</v>
      </c>
      <c r="E3181" s="112"/>
      <c r="F3181" s="112"/>
      <c r="G3181" s="112"/>
      <c r="H3181" s="148"/>
      <c r="I3181" s="143"/>
      <c r="J3181" s="144"/>
    </row>
    <row r="3182" spans="1:10" ht="13.15" customHeight="1">
      <c r="D3182" s="105" t="s">
        <v>965</v>
      </c>
      <c r="E3182" s="104"/>
      <c r="F3182" s="103" t="s">
        <v>112</v>
      </c>
      <c r="G3182" s="103" t="s">
        <v>113</v>
      </c>
      <c r="H3182" s="150" t="s">
        <v>959</v>
      </c>
      <c r="I3182" s="142" t="s">
        <v>958</v>
      </c>
      <c r="J3182" s="141" t="s">
        <v>8</v>
      </c>
    </row>
    <row r="3183" spans="1:10" ht="17.649999999999999" customHeight="1">
      <c r="D3183" s="106">
        <v>38877</v>
      </c>
      <c r="E3183" s="99" t="s">
        <v>1197</v>
      </c>
      <c r="F3183" s="98" t="s">
        <v>121</v>
      </c>
      <c r="G3183" s="98" t="s">
        <v>177</v>
      </c>
      <c r="H3183" s="151">
        <v>1.9379999999999999</v>
      </c>
      <c r="I3183" s="145">
        <v>5.81</v>
      </c>
      <c r="J3183" s="145">
        <v>11.25</v>
      </c>
    </row>
    <row r="3184" spans="1:10" ht="13.15" customHeight="1">
      <c r="D3184" s="105" t="s">
        <v>960</v>
      </c>
      <c r="E3184" s="104"/>
      <c r="F3184" s="103" t="s">
        <v>112</v>
      </c>
      <c r="G3184" s="103" t="s">
        <v>113</v>
      </c>
      <c r="H3184" s="150" t="s">
        <v>959</v>
      </c>
      <c r="I3184" s="142" t="s">
        <v>958</v>
      </c>
      <c r="J3184" s="141" t="s">
        <v>8</v>
      </c>
    </row>
    <row r="3185" spans="1:10" ht="13.15" customHeight="1">
      <c r="D3185" s="100">
        <v>88310</v>
      </c>
      <c r="E3185" s="99" t="s">
        <v>1186</v>
      </c>
      <c r="F3185" s="98" t="s">
        <v>121</v>
      </c>
      <c r="G3185" s="98" t="s">
        <v>147</v>
      </c>
      <c r="H3185" s="151">
        <v>3.7946666666666615E-2</v>
      </c>
      <c r="I3185" s="145">
        <v>18.8</v>
      </c>
      <c r="J3185" s="145">
        <v>0.71</v>
      </c>
    </row>
    <row r="3186" spans="1:10" ht="13.15" customHeight="1">
      <c r="D3186" s="100">
        <v>88316</v>
      </c>
      <c r="E3186" s="99" t="s">
        <v>970</v>
      </c>
      <c r="F3186" s="98" t="s">
        <v>121</v>
      </c>
      <c r="G3186" s="98" t="s">
        <v>147</v>
      </c>
      <c r="H3186" s="151">
        <v>1.7999999999999999E-2</v>
      </c>
      <c r="I3186" s="145">
        <v>13.88</v>
      </c>
      <c r="J3186" s="145">
        <v>0.24</v>
      </c>
    </row>
    <row r="3187" spans="1:10" ht="13.15" customHeight="1">
      <c r="A3187" s="93">
        <v>406</v>
      </c>
      <c r="B3187" s="93">
        <v>88417</v>
      </c>
      <c r="C3187" s="1">
        <f>J3187</f>
        <v>12.200000000000001</v>
      </c>
      <c r="D3187" s="97"/>
      <c r="E3187" s="96"/>
      <c r="F3187" s="96"/>
      <c r="G3187" s="95"/>
      <c r="H3187" s="149" t="s">
        <v>951</v>
      </c>
      <c r="I3187" s="144"/>
      <c r="J3187" s="140">
        <v>12.200000000000001</v>
      </c>
    </row>
    <row r="3188" spans="1:10" ht="19.149999999999999" customHeight="1">
      <c r="D3188" s="109" t="s">
        <v>1196</v>
      </c>
      <c r="E3188" s="108"/>
      <c r="F3188" s="108"/>
      <c r="G3188" s="108"/>
      <c r="H3188" s="152"/>
      <c r="I3188" s="146"/>
      <c r="J3188" s="147"/>
    </row>
    <row r="3189" spans="1:10" ht="13.15" customHeight="1">
      <c r="D3189" s="105" t="s">
        <v>960</v>
      </c>
      <c r="E3189" s="104"/>
      <c r="F3189" s="103" t="s">
        <v>112</v>
      </c>
      <c r="G3189" s="103" t="s">
        <v>113</v>
      </c>
      <c r="H3189" s="150" t="s">
        <v>959</v>
      </c>
      <c r="I3189" s="142" t="s">
        <v>958</v>
      </c>
      <c r="J3189" s="141" t="s">
        <v>8</v>
      </c>
    </row>
    <row r="3190" spans="1:10" ht="19.149999999999999" customHeight="1">
      <c r="D3190" s="110" t="s">
        <v>1195</v>
      </c>
      <c r="E3190" s="107" t="s">
        <v>1194</v>
      </c>
      <c r="F3190" s="98" t="s">
        <v>136</v>
      </c>
      <c r="G3190" s="98" t="s">
        <v>137</v>
      </c>
      <c r="H3190" s="151">
        <v>1</v>
      </c>
      <c r="I3190" s="145">
        <v>8.31</v>
      </c>
      <c r="J3190" s="145">
        <v>8.31</v>
      </c>
    </row>
    <row r="3191" spans="1:10" ht="19.149999999999999" customHeight="1">
      <c r="D3191" s="110" t="s">
        <v>1193</v>
      </c>
      <c r="E3191" s="107" t="s">
        <v>1192</v>
      </c>
      <c r="F3191" s="98" t="s">
        <v>136</v>
      </c>
      <c r="G3191" s="98" t="s">
        <v>137</v>
      </c>
      <c r="H3191" s="151">
        <v>1</v>
      </c>
      <c r="I3191" s="145">
        <v>5.98</v>
      </c>
      <c r="J3191" s="145">
        <v>5.98</v>
      </c>
    </row>
    <row r="3192" spans="1:10" ht="19.149999999999999" customHeight="1">
      <c r="D3192" s="110" t="s">
        <v>1191</v>
      </c>
      <c r="E3192" s="107" t="s">
        <v>1190</v>
      </c>
      <c r="F3192" s="98" t="s">
        <v>136</v>
      </c>
      <c r="G3192" s="98" t="s">
        <v>137</v>
      </c>
      <c r="H3192" s="151">
        <v>1</v>
      </c>
      <c r="I3192" s="145">
        <v>7.9394402654094609</v>
      </c>
      <c r="J3192" s="145">
        <v>7.93</v>
      </c>
    </row>
    <row r="3193" spans="1:10" ht="13.15" customHeight="1">
      <c r="A3193" s="93">
        <v>407</v>
      </c>
      <c r="B3193" s="93" t="s">
        <v>598</v>
      </c>
      <c r="C3193" s="1">
        <f>J3193</f>
        <v>22.22</v>
      </c>
      <c r="D3193" s="97"/>
      <c r="E3193" s="96"/>
      <c r="F3193" s="96"/>
      <c r="G3193" s="95"/>
      <c r="H3193" s="149" t="s">
        <v>951</v>
      </c>
      <c r="I3193" s="144"/>
      <c r="J3193" s="140">
        <v>22.22</v>
      </c>
    </row>
    <row r="3194" spans="1:10" ht="17.649999999999999" customHeight="1">
      <c r="D3194" s="113" t="s">
        <v>1189</v>
      </c>
      <c r="E3194" s="112"/>
      <c r="F3194" s="112"/>
      <c r="G3194" s="112"/>
      <c r="H3194" s="148"/>
      <c r="I3194" s="143"/>
      <c r="J3194" s="144"/>
    </row>
    <row r="3195" spans="1:10" ht="13.15" customHeight="1">
      <c r="D3195" s="105" t="s">
        <v>965</v>
      </c>
      <c r="E3195" s="104"/>
      <c r="F3195" s="103" t="s">
        <v>112</v>
      </c>
      <c r="G3195" s="103" t="s">
        <v>113</v>
      </c>
      <c r="H3195" s="150" t="s">
        <v>959</v>
      </c>
      <c r="I3195" s="142" t="s">
        <v>958</v>
      </c>
      <c r="J3195" s="141" t="s">
        <v>8</v>
      </c>
    </row>
    <row r="3196" spans="1:10" ht="13.15" customHeight="1">
      <c r="D3196" s="106">
        <v>6085</v>
      </c>
      <c r="E3196" s="99" t="s">
        <v>1188</v>
      </c>
      <c r="F3196" s="98" t="s">
        <v>121</v>
      </c>
      <c r="G3196" s="98" t="s">
        <v>1187</v>
      </c>
      <c r="H3196" s="151">
        <v>0.16</v>
      </c>
      <c r="I3196" s="145">
        <v>5.87</v>
      </c>
      <c r="J3196" s="145">
        <v>0.93</v>
      </c>
    </row>
    <row r="3197" spans="1:10" ht="13.15" customHeight="1">
      <c r="D3197" s="105" t="s">
        <v>960</v>
      </c>
      <c r="E3197" s="104"/>
      <c r="F3197" s="103" t="s">
        <v>112</v>
      </c>
      <c r="G3197" s="103" t="s">
        <v>113</v>
      </c>
      <c r="H3197" s="150" t="s">
        <v>959</v>
      </c>
      <c r="I3197" s="142" t="s">
        <v>958</v>
      </c>
      <c r="J3197" s="141" t="s">
        <v>8</v>
      </c>
    </row>
    <row r="3198" spans="1:10" ht="13.15" customHeight="1">
      <c r="D3198" s="100">
        <v>88310</v>
      </c>
      <c r="E3198" s="99" t="s">
        <v>1186</v>
      </c>
      <c r="F3198" s="98" t="s">
        <v>121</v>
      </c>
      <c r="G3198" s="98" t="s">
        <v>147</v>
      </c>
      <c r="H3198" s="151">
        <v>3.4450000000000078E-2</v>
      </c>
      <c r="I3198" s="145">
        <v>18.8</v>
      </c>
      <c r="J3198" s="145">
        <v>0.64</v>
      </c>
    </row>
    <row r="3199" spans="1:10" ht="13.15" customHeight="1">
      <c r="D3199" s="100">
        <v>88316</v>
      </c>
      <c r="E3199" s="99" t="s">
        <v>970</v>
      </c>
      <c r="F3199" s="98" t="s">
        <v>121</v>
      </c>
      <c r="G3199" s="98" t="s">
        <v>147</v>
      </c>
      <c r="H3199" s="151">
        <v>1.4E-2</v>
      </c>
      <c r="I3199" s="145">
        <v>13.88</v>
      </c>
      <c r="J3199" s="145">
        <v>0.19</v>
      </c>
    </row>
    <row r="3200" spans="1:10" ht="13.15" customHeight="1">
      <c r="A3200" s="93">
        <v>408</v>
      </c>
      <c r="B3200" s="93">
        <v>88485</v>
      </c>
      <c r="C3200" s="1">
        <f>J3200</f>
        <v>1.76</v>
      </c>
      <c r="D3200" s="97"/>
      <c r="E3200" s="96"/>
      <c r="F3200" s="96"/>
      <c r="G3200" s="95"/>
      <c r="H3200" s="149" t="s">
        <v>951</v>
      </c>
      <c r="I3200" s="144"/>
      <c r="J3200" s="140">
        <v>1.76</v>
      </c>
    </row>
    <row r="3201" spans="1:10" ht="19.149999999999999" customHeight="1">
      <c r="D3201" s="109" t="s">
        <v>1185</v>
      </c>
      <c r="E3201" s="108"/>
      <c r="F3201" s="108"/>
      <c r="G3201" s="108"/>
      <c r="H3201" s="152"/>
      <c r="I3201" s="146"/>
      <c r="J3201" s="147"/>
    </row>
    <row r="3202" spans="1:10" ht="13.15" customHeight="1">
      <c r="D3202" s="105" t="s">
        <v>965</v>
      </c>
      <c r="E3202" s="104"/>
      <c r="F3202" s="103" t="s">
        <v>112</v>
      </c>
      <c r="G3202" s="103" t="s">
        <v>113</v>
      </c>
      <c r="H3202" s="150" t="s">
        <v>959</v>
      </c>
      <c r="I3202" s="142" t="s">
        <v>958</v>
      </c>
      <c r="J3202" s="141" t="s">
        <v>8</v>
      </c>
    </row>
    <row r="3203" spans="1:10" ht="13.15" customHeight="1">
      <c r="D3203" s="110" t="s">
        <v>1184</v>
      </c>
      <c r="E3203" s="99" t="s">
        <v>1183</v>
      </c>
      <c r="F3203" s="98" t="s">
        <v>136</v>
      </c>
      <c r="G3203" s="98" t="s">
        <v>226</v>
      </c>
      <c r="H3203" s="151">
        <v>0.38600000000000001</v>
      </c>
      <c r="I3203" s="145">
        <v>26.5</v>
      </c>
      <c r="J3203" s="145">
        <v>10.220000000000001</v>
      </c>
    </row>
    <row r="3204" spans="1:10" ht="39.4" customHeight="1">
      <c r="D3204" s="110" t="s">
        <v>1182</v>
      </c>
      <c r="E3204" s="99" t="s">
        <v>1181</v>
      </c>
      <c r="F3204" s="98" t="s">
        <v>136</v>
      </c>
      <c r="G3204" s="98" t="s">
        <v>226</v>
      </c>
      <c r="H3204" s="151">
        <v>1</v>
      </c>
      <c r="I3204" s="145">
        <v>570.71038446818693</v>
      </c>
      <c r="J3204" s="145">
        <v>570.71</v>
      </c>
    </row>
    <row r="3205" spans="1:10" ht="13.15" customHeight="1">
      <c r="D3205" s="105" t="s">
        <v>960</v>
      </c>
      <c r="E3205" s="104"/>
      <c r="F3205" s="103" t="s">
        <v>112</v>
      </c>
      <c r="G3205" s="103" t="s">
        <v>113</v>
      </c>
      <c r="H3205" s="150" t="s">
        <v>959</v>
      </c>
      <c r="I3205" s="142" t="s">
        <v>958</v>
      </c>
      <c r="J3205" s="141" t="s">
        <v>8</v>
      </c>
    </row>
    <row r="3206" spans="1:10" ht="13.15" customHeight="1">
      <c r="D3206" s="110" t="s">
        <v>1180</v>
      </c>
      <c r="E3206" s="99" t="s">
        <v>1179</v>
      </c>
      <c r="F3206" s="98" t="s">
        <v>136</v>
      </c>
      <c r="G3206" s="98" t="s">
        <v>993</v>
      </c>
      <c r="H3206" s="151">
        <v>0.55500000000000005</v>
      </c>
      <c r="I3206" s="145">
        <v>17.86</v>
      </c>
      <c r="J3206" s="145">
        <v>9.91</v>
      </c>
    </row>
    <row r="3207" spans="1:10" ht="13.15" customHeight="1">
      <c r="D3207" s="114" t="s">
        <v>1178</v>
      </c>
      <c r="E3207" s="99" t="s">
        <v>1177</v>
      </c>
      <c r="F3207" s="98" t="s">
        <v>136</v>
      </c>
      <c r="G3207" s="98" t="s">
        <v>993</v>
      </c>
      <c r="H3207" s="151">
        <v>0.27800000000000002</v>
      </c>
      <c r="I3207" s="145">
        <v>15.3</v>
      </c>
      <c r="J3207" s="145">
        <v>4.25</v>
      </c>
    </row>
    <row r="3208" spans="1:10" ht="13.15" customHeight="1">
      <c r="A3208" s="93">
        <v>409</v>
      </c>
      <c r="B3208" s="93" t="s">
        <v>601</v>
      </c>
      <c r="C3208" s="1">
        <f>J3208</f>
        <v>595.09</v>
      </c>
      <c r="D3208" s="97"/>
      <c r="E3208" s="96"/>
      <c r="F3208" s="96"/>
      <c r="G3208" s="95"/>
      <c r="H3208" s="149" t="s">
        <v>951</v>
      </c>
      <c r="I3208" s="144"/>
      <c r="J3208" s="140">
        <v>595.09</v>
      </c>
    </row>
    <row r="3209" spans="1:10" ht="19.149999999999999" customHeight="1">
      <c r="D3209" s="109" t="s">
        <v>1176</v>
      </c>
      <c r="E3209" s="108"/>
      <c r="F3209" s="108"/>
      <c r="G3209" s="108"/>
      <c r="H3209" s="152"/>
      <c r="I3209" s="146"/>
      <c r="J3209" s="147"/>
    </row>
    <row r="3210" spans="1:10" ht="13.15" customHeight="1">
      <c r="A3210" s="93">
        <v>410</v>
      </c>
      <c r="B3210" s="93">
        <v>3090</v>
      </c>
      <c r="C3210" s="1">
        <f>J3210</f>
        <v>42.35</v>
      </c>
      <c r="D3210" s="113"/>
      <c r="E3210" s="94"/>
      <c r="H3210" s="149" t="s">
        <v>951</v>
      </c>
      <c r="J3210" s="140">
        <v>42.35</v>
      </c>
    </row>
    <row r="3211" spans="1:10" ht="17.649999999999999" customHeight="1">
      <c r="D3211" s="113" t="s">
        <v>1175</v>
      </c>
      <c r="E3211" s="112"/>
      <c r="F3211" s="112"/>
      <c r="G3211" s="112"/>
      <c r="H3211" s="148"/>
      <c r="I3211" s="143"/>
      <c r="J3211" s="144"/>
    </row>
    <row r="3212" spans="1:10" ht="13.15" customHeight="1">
      <c r="D3212" s="105" t="s">
        <v>991</v>
      </c>
      <c r="E3212" s="104"/>
      <c r="F3212" s="103" t="s">
        <v>112</v>
      </c>
      <c r="G3212" s="103" t="s">
        <v>113</v>
      </c>
      <c r="H3212" s="150" t="s">
        <v>959</v>
      </c>
      <c r="I3212" s="142" t="s">
        <v>958</v>
      </c>
      <c r="J3212" s="141" t="s">
        <v>8</v>
      </c>
    </row>
    <row r="3213" spans="1:10" ht="13.15" customHeight="1">
      <c r="D3213" s="114" t="s">
        <v>1174</v>
      </c>
      <c r="E3213" s="99" t="s">
        <v>1173</v>
      </c>
      <c r="F3213" s="98" t="s">
        <v>136</v>
      </c>
      <c r="G3213" s="98" t="s">
        <v>993</v>
      </c>
      <c r="H3213" s="151">
        <v>5</v>
      </c>
      <c r="I3213" s="145">
        <v>13.13</v>
      </c>
      <c r="J3213" s="145">
        <v>65.650000000000006</v>
      </c>
    </row>
    <row r="3214" spans="1:10" ht="13.15" customHeight="1">
      <c r="D3214" s="114" t="s">
        <v>1005</v>
      </c>
      <c r="E3214" s="99" t="s">
        <v>1004</v>
      </c>
      <c r="F3214" s="98" t="s">
        <v>136</v>
      </c>
      <c r="G3214" s="98" t="s">
        <v>993</v>
      </c>
      <c r="H3214" s="151">
        <v>2</v>
      </c>
      <c r="I3214" s="145">
        <v>13.99</v>
      </c>
      <c r="J3214" s="145">
        <v>27.98</v>
      </c>
    </row>
    <row r="3215" spans="1:10" ht="13.15" customHeight="1">
      <c r="D3215" s="114" t="s">
        <v>1003</v>
      </c>
      <c r="E3215" s="99" t="s">
        <v>1002</v>
      </c>
      <c r="F3215" s="98" t="s">
        <v>136</v>
      </c>
      <c r="G3215" s="98" t="s">
        <v>993</v>
      </c>
      <c r="H3215" s="151">
        <v>7</v>
      </c>
      <c r="I3215" s="145">
        <v>10.55</v>
      </c>
      <c r="J3215" s="145">
        <v>73.849999999999994</v>
      </c>
    </row>
    <row r="3216" spans="1:10" ht="13.15" customHeight="1">
      <c r="D3216" s="105" t="s">
        <v>965</v>
      </c>
      <c r="E3216" s="104"/>
      <c r="F3216" s="103" t="s">
        <v>112</v>
      </c>
      <c r="G3216" s="103" t="s">
        <v>113</v>
      </c>
      <c r="H3216" s="150" t="s">
        <v>959</v>
      </c>
      <c r="I3216" s="142" t="s">
        <v>958</v>
      </c>
      <c r="J3216" s="141" t="s">
        <v>8</v>
      </c>
    </row>
    <row r="3217" spans="1:10" ht="19.149999999999999" customHeight="1">
      <c r="D3217" s="114" t="s">
        <v>1172</v>
      </c>
      <c r="E3217" s="107" t="s">
        <v>1171</v>
      </c>
      <c r="F3217" s="98" t="s">
        <v>136</v>
      </c>
      <c r="G3217" s="98" t="s">
        <v>226</v>
      </c>
      <c r="H3217" s="151">
        <v>1</v>
      </c>
      <c r="I3217" s="145">
        <v>279</v>
      </c>
      <c r="J3217" s="145">
        <v>279</v>
      </c>
    </row>
    <row r="3218" spans="1:10" ht="13.15" customHeight="1">
      <c r="D3218" s="114" t="s">
        <v>1170</v>
      </c>
      <c r="E3218" s="99" t="s">
        <v>1169</v>
      </c>
      <c r="F3218" s="98" t="s">
        <v>136</v>
      </c>
      <c r="G3218" s="98" t="s">
        <v>226</v>
      </c>
      <c r="H3218" s="151">
        <v>2</v>
      </c>
      <c r="I3218" s="145">
        <v>29.88</v>
      </c>
      <c r="J3218" s="145">
        <v>59.76</v>
      </c>
    </row>
    <row r="3219" spans="1:10" ht="13.15" customHeight="1">
      <c r="D3219" s="114" t="s">
        <v>1168</v>
      </c>
      <c r="E3219" s="99" t="s">
        <v>1167</v>
      </c>
      <c r="F3219" s="98" t="s">
        <v>136</v>
      </c>
      <c r="G3219" s="98" t="s">
        <v>187</v>
      </c>
      <c r="H3219" s="151">
        <v>1.8</v>
      </c>
      <c r="I3219" s="145">
        <v>32.51</v>
      </c>
      <c r="J3219" s="145">
        <v>58.51</v>
      </c>
    </row>
    <row r="3220" spans="1:10" ht="17.649999999999999" customHeight="1">
      <c r="D3220" s="114" t="s">
        <v>1166</v>
      </c>
      <c r="E3220" s="99" t="s">
        <v>1165</v>
      </c>
      <c r="F3220" s="98" t="s">
        <v>136</v>
      </c>
      <c r="G3220" s="98" t="s">
        <v>1164</v>
      </c>
      <c r="H3220" s="151">
        <v>0.05</v>
      </c>
      <c r="I3220" s="145">
        <v>58</v>
      </c>
      <c r="J3220" s="145">
        <v>2.9</v>
      </c>
    </row>
    <row r="3221" spans="1:10" ht="19.149999999999999" customHeight="1">
      <c r="D3221" s="114" t="s">
        <v>1163</v>
      </c>
      <c r="E3221" s="107" t="s">
        <v>1162</v>
      </c>
      <c r="F3221" s="98" t="s">
        <v>136</v>
      </c>
      <c r="G3221" s="98" t="s">
        <v>226</v>
      </c>
      <c r="H3221" s="151">
        <v>1</v>
      </c>
      <c r="I3221" s="145">
        <v>51.69</v>
      </c>
      <c r="J3221" s="145">
        <v>51.69</v>
      </c>
    </row>
    <row r="3222" spans="1:10" ht="17.649999999999999" customHeight="1">
      <c r="D3222" s="114" t="s">
        <v>1161</v>
      </c>
      <c r="E3222" s="99" t="s">
        <v>1160</v>
      </c>
      <c r="F3222" s="98" t="s">
        <v>136</v>
      </c>
      <c r="G3222" s="98" t="s">
        <v>160</v>
      </c>
      <c r="H3222" s="151">
        <v>2.1000000000000001E-2</v>
      </c>
      <c r="I3222" s="145">
        <v>99</v>
      </c>
      <c r="J3222" s="145">
        <v>2.0699999999999998</v>
      </c>
    </row>
    <row r="3223" spans="1:10" ht="13.15" customHeight="1">
      <c r="D3223" s="114" t="s">
        <v>1159</v>
      </c>
      <c r="E3223" s="99" t="s">
        <v>1158</v>
      </c>
      <c r="F3223" s="98" t="s">
        <v>136</v>
      </c>
      <c r="G3223" s="98" t="s">
        <v>547</v>
      </c>
      <c r="H3223" s="151">
        <v>3.3</v>
      </c>
      <c r="I3223" s="145">
        <v>0.68</v>
      </c>
      <c r="J3223" s="145">
        <v>2.2400000000000002</v>
      </c>
    </row>
    <row r="3224" spans="1:10" ht="13.15" customHeight="1">
      <c r="D3224" s="114" t="s">
        <v>1157</v>
      </c>
      <c r="E3224" s="99" t="s">
        <v>1156</v>
      </c>
      <c r="F3224" s="98" t="s">
        <v>136</v>
      </c>
      <c r="G3224" s="98" t="s">
        <v>547</v>
      </c>
      <c r="H3224" s="151">
        <v>0.05</v>
      </c>
      <c r="I3224" s="145">
        <v>19.329999999999998</v>
      </c>
      <c r="J3224" s="145">
        <v>0.96</v>
      </c>
    </row>
    <row r="3225" spans="1:10" ht="19.149999999999999" customHeight="1">
      <c r="D3225" s="114" t="s">
        <v>1155</v>
      </c>
      <c r="E3225" s="107" t="s">
        <v>1154</v>
      </c>
      <c r="F3225" s="98" t="s">
        <v>136</v>
      </c>
      <c r="G3225" s="98" t="s">
        <v>187</v>
      </c>
      <c r="H3225" s="151">
        <v>1.8</v>
      </c>
      <c r="I3225" s="145">
        <v>20.49</v>
      </c>
      <c r="J3225" s="145">
        <v>36.880000000000003</v>
      </c>
    </row>
    <row r="3226" spans="1:10" ht="13.15" customHeight="1">
      <c r="D3226" s="105" t="s">
        <v>960</v>
      </c>
      <c r="E3226" s="104"/>
      <c r="F3226" s="103" t="s">
        <v>112</v>
      </c>
      <c r="G3226" s="103" t="s">
        <v>113</v>
      </c>
      <c r="H3226" s="150" t="s">
        <v>959</v>
      </c>
      <c r="I3226" s="142" t="s">
        <v>958</v>
      </c>
      <c r="J3226" s="141" t="s">
        <v>8</v>
      </c>
    </row>
    <row r="3227" spans="1:10" ht="17.649999999999999" customHeight="1">
      <c r="D3227" s="114" t="s">
        <v>1153</v>
      </c>
      <c r="E3227" s="99" t="s">
        <v>1152</v>
      </c>
      <c r="F3227" s="98" t="s">
        <v>136</v>
      </c>
      <c r="G3227" s="98" t="s">
        <v>187</v>
      </c>
      <c r="H3227" s="151">
        <v>5.0999999999999996</v>
      </c>
      <c r="I3227" s="145">
        <v>39.234792795088211</v>
      </c>
      <c r="J3227" s="145">
        <v>200.09</v>
      </c>
    </row>
    <row r="3228" spans="1:10" ht="13.15" customHeight="1">
      <c r="D3228" s="114" t="s">
        <v>995</v>
      </c>
      <c r="E3228" s="99" t="s">
        <v>994</v>
      </c>
      <c r="F3228" s="98" t="s">
        <v>136</v>
      </c>
      <c r="G3228" s="98" t="s">
        <v>993</v>
      </c>
      <c r="H3228" s="151">
        <v>7</v>
      </c>
      <c r="I3228" s="145">
        <v>2.98</v>
      </c>
      <c r="J3228" s="145">
        <v>20.86</v>
      </c>
    </row>
    <row r="3229" spans="1:10" ht="13.15" customHeight="1">
      <c r="D3229" s="114" t="s">
        <v>997</v>
      </c>
      <c r="E3229" s="99" t="s">
        <v>996</v>
      </c>
      <c r="F3229" s="98" t="s">
        <v>136</v>
      </c>
      <c r="G3229" s="98" t="s">
        <v>993</v>
      </c>
      <c r="H3229" s="151">
        <v>2</v>
      </c>
      <c r="I3229" s="145">
        <v>2.89</v>
      </c>
      <c r="J3229" s="145">
        <v>5.78</v>
      </c>
    </row>
    <row r="3230" spans="1:10" ht="13.15" customHeight="1">
      <c r="D3230" s="114" t="s">
        <v>1151</v>
      </c>
      <c r="E3230" s="99" t="s">
        <v>1150</v>
      </c>
      <c r="F3230" s="98" t="s">
        <v>136</v>
      </c>
      <c r="G3230" s="98" t="s">
        <v>993</v>
      </c>
      <c r="H3230" s="151">
        <v>5</v>
      </c>
      <c r="I3230" s="145">
        <v>2.89</v>
      </c>
      <c r="J3230" s="145">
        <v>14.45</v>
      </c>
    </row>
    <row r="3231" spans="1:10" ht="13.15" customHeight="1">
      <c r="A3231" s="93">
        <v>411</v>
      </c>
      <c r="B3231" s="93" t="s">
        <v>605</v>
      </c>
      <c r="C3231" s="1">
        <f>J3231</f>
        <v>902.67000000000007</v>
      </c>
      <c r="D3231" s="97"/>
      <c r="E3231" s="96"/>
      <c r="F3231" s="96"/>
      <c r="G3231" s="95"/>
      <c r="H3231" s="149" t="s">
        <v>951</v>
      </c>
      <c r="I3231" s="144"/>
      <c r="J3231" s="140">
        <v>902.67000000000007</v>
      </c>
    </row>
    <row r="3232" spans="1:10" ht="19.149999999999999" customHeight="1">
      <c r="D3232" s="109" t="s">
        <v>1149</v>
      </c>
      <c r="E3232" s="108"/>
      <c r="F3232" s="108"/>
      <c r="G3232" s="108"/>
      <c r="H3232" s="152"/>
      <c r="I3232" s="146"/>
      <c r="J3232" s="147"/>
    </row>
    <row r="3233" spans="1:10" ht="13.15" customHeight="1">
      <c r="D3233" s="105" t="s">
        <v>965</v>
      </c>
      <c r="E3233" s="104"/>
      <c r="F3233" s="103" t="s">
        <v>112</v>
      </c>
      <c r="G3233" s="102" t="s">
        <v>113</v>
      </c>
      <c r="H3233" s="150" t="s">
        <v>959</v>
      </c>
      <c r="I3233" s="142" t="s">
        <v>958</v>
      </c>
      <c r="J3233" s="141" t="s">
        <v>8</v>
      </c>
    </row>
    <row r="3234" spans="1:10" ht="19.149999999999999" customHeight="1">
      <c r="D3234" s="106">
        <v>142</v>
      </c>
      <c r="E3234" s="107" t="s">
        <v>1146</v>
      </c>
      <c r="F3234" s="98" t="s">
        <v>121</v>
      </c>
      <c r="G3234" s="122" t="s">
        <v>1145</v>
      </c>
      <c r="H3234" s="151">
        <v>1.613</v>
      </c>
      <c r="I3234" s="145">
        <v>40.19</v>
      </c>
      <c r="J3234" s="145">
        <v>64.819999999999993</v>
      </c>
    </row>
    <row r="3235" spans="1:10" ht="24.75" customHeight="1">
      <c r="D3235" s="106">
        <v>7568</v>
      </c>
      <c r="E3235" s="99" t="s">
        <v>1143</v>
      </c>
      <c r="F3235" s="98" t="s">
        <v>121</v>
      </c>
      <c r="G3235" s="116" t="s">
        <v>118</v>
      </c>
      <c r="H3235" s="151">
        <v>8.8000000000000007</v>
      </c>
      <c r="I3235" s="145">
        <v>0.43</v>
      </c>
      <c r="J3235" s="145">
        <v>3.78</v>
      </c>
    </row>
    <row r="3236" spans="1:10" ht="24.75" customHeight="1">
      <c r="D3236" s="106">
        <v>39024</v>
      </c>
      <c r="E3236" s="107" t="s">
        <v>1148</v>
      </c>
      <c r="F3236" s="98" t="s">
        <v>121</v>
      </c>
      <c r="G3236" s="116" t="s">
        <v>118</v>
      </c>
      <c r="H3236" s="151">
        <v>1</v>
      </c>
      <c r="I3236" s="145">
        <v>611.87861710255379</v>
      </c>
      <c r="J3236" s="145">
        <v>611.87</v>
      </c>
    </row>
    <row r="3237" spans="1:10" ht="13.15" customHeight="1">
      <c r="D3237" s="105" t="s">
        <v>960</v>
      </c>
      <c r="E3237" s="104"/>
      <c r="F3237" s="103" t="s">
        <v>112</v>
      </c>
      <c r="G3237" s="102" t="s">
        <v>113</v>
      </c>
      <c r="H3237" s="150" t="s">
        <v>959</v>
      </c>
      <c r="I3237" s="142" t="s">
        <v>958</v>
      </c>
      <c r="J3237" s="141" t="s">
        <v>8</v>
      </c>
    </row>
    <row r="3238" spans="1:10" ht="13.15" customHeight="1">
      <c r="D3238" s="100">
        <v>88309</v>
      </c>
      <c r="E3238" s="99" t="s">
        <v>1080</v>
      </c>
      <c r="F3238" s="98" t="s">
        <v>121</v>
      </c>
      <c r="G3238" s="98" t="s">
        <v>147</v>
      </c>
      <c r="H3238" s="151">
        <v>0.65100000000000002</v>
      </c>
      <c r="I3238" s="145">
        <v>17.79</v>
      </c>
      <c r="J3238" s="145">
        <v>11.58</v>
      </c>
    </row>
    <row r="3239" spans="1:10" ht="13.15" customHeight="1">
      <c r="D3239" s="100">
        <v>88316</v>
      </c>
      <c r="E3239" s="99" t="s">
        <v>970</v>
      </c>
      <c r="F3239" s="98" t="s">
        <v>121</v>
      </c>
      <c r="G3239" s="98" t="s">
        <v>147</v>
      </c>
      <c r="H3239" s="151">
        <v>0.32500000000000001</v>
      </c>
      <c r="I3239" s="145">
        <v>13.88</v>
      </c>
      <c r="J3239" s="145">
        <v>4.51</v>
      </c>
    </row>
    <row r="3240" spans="1:10" ht="13.15" customHeight="1">
      <c r="A3240" s="93">
        <v>412</v>
      </c>
      <c r="B3240" s="93">
        <v>94805</v>
      </c>
      <c r="C3240" s="1">
        <f>J3240</f>
        <v>696.56000000000006</v>
      </c>
      <c r="D3240" s="97"/>
      <c r="E3240" s="96"/>
      <c r="F3240" s="96"/>
      <c r="G3240" s="95"/>
      <c r="H3240" s="149" t="s">
        <v>951</v>
      </c>
      <c r="I3240" s="144"/>
      <c r="J3240" s="140">
        <v>696.56000000000006</v>
      </c>
    </row>
    <row r="3241" spans="1:10" ht="17.649999999999999" customHeight="1">
      <c r="D3241" s="113" t="s">
        <v>1147</v>
      </c>
      <c r="E3241" s="112"/>
      <c r="F3241" s="112"/>
      <c r="G3241" s="112"/>
      <c r="H3241" s="148"/>
      <c r="I3241" s="143"/>
      <c r="J3241" s="144"/>
    </row>
    <row r="3242" spans="1:10" ht="13.15" customHeight="1">
      <c r="D3242" s="105" t="s">
        <v>965</v>
      </c>
      <c r="E3242" s="104"/>
      <c r="F3242" s="103" t="s">
        <v>112</v>
      </c>
      <c r="G3242" s="102" t="s">
        <v>113</v>
      </c>
      <c r="H3242" s="150" t="s">
        <v>959</v>
      </c>
      <c r="I3242" s="142" t="s">
        <v>958</v>
      </c>
      <c r="J3242" s="141" t="s">
        <v>8</v>
      </c>
    </row>
    <row r="3243" spans="1:10" ht="19.149999999999999" customHeight="1">
      <c r="D3243" s="106">
        <v>142</v>
      </c>
      <c r="E3243" s="107" t="s">
        <v>1146</v>
      </c>
      <c r="F3243" s="98" t="s">
        <v>121</v>
      </c>
      <c r="G3243" s="122" t="s">
        <v>1145</v>
      </c>
      <c r="H3243" s="151">
        <v>6.3700000000000007E-2</v>
      </c>
      <c r="I3243" s="145">
        <v>40.19</v>
      </c>
      <c r="J3243" s="145">
        <v>2.56</v>
      </c>
    </row>
    <row r="3244" spans="1:10" ht="24.75" customHeight="1">
      <c r="D3244" s="106">
        <v>4922</v>
      </c>
      <c r="E3244" s="107" t="s">
        <v>1144</v>
      </c>
      <c r="F3244" s="98" t="s">
        <v>121</v>
      </c>
      <c r="G3244" s="121" t="s">
        <v>122</v>
      </c>
      <c r="H3244" s="151">
        <v>1</v>
      </c>
      <c r="I3244" s="145">
        <v>355.99594025519912</v>
      </c>
      <c r="J3244" s="145">
        <v>355.99</v>
      </c>
    </row>
    <row r="3245" spans="1:10" ht="24.75" customHeight="1">
      <c r="D3245" s="106">
        <v>7568</v>
      </c>
      <c r="E3245" s="99" t="s">
        <v>1143</v>
      </c>
      <c r="F3245" s="98" t="s">
        <v>121</v>
      </c>
      <c r="G3245" s="98" t="s">
        <v>118</v>
      </c>
      <c r="H3245" s="151">
        <v>4.72</v>
      </c>
      <c r="I3245" s="145">
        <v>0.43</v>
      </c>
      <c r="J3245" s="145">
        <v>2.02</v>
      </c>
    </row>
    <row r="3246" spans="1:10" ht="19.149999999999999" customHeight="1">
      <c r="D3246" s="106">
        <v>36888</v>
      </c>
      <c r="E3246" s="107" t="s">
        <v>1142</v>
      </c>
      <c r="F3246" s="98" t="s">
        <v>121</v>
      </c>
      <c r="G3246" s="98" t="s">
        <v>125</v>
      </c>
      <c r="H3246" s="151">
        <v>2.202</v>
      </c>
      <c r="I3246" s="145">
        <v>11.89</v>
      </c>
      <c r="J3246" s="145">
        <v>26.18</v>
      </c>
    </row>
    <row r="3247" spans="1:10" ht="13.15" customHeight="1">
      <c r="D3247" s="105" t="s">
        <v>960</v>
      </c>
      <c r="E3247" s="104"/>
      <c r="F3247" s="103" t="s">
        <v>112</v>
      </c>
      <c r="G3247" s="103" t="s">
        <v>113</v>
      </c>
      <c r="H3247" s="150" t="s">
        <v>959</v>
      </c>
      <c r="I3247" s="142" t="s">
        <v>958</v>
      </c>
      <c r="J3247" s="141" t="s">
        <v>8</v>
      </c>
    </row>
    <row r="3248" spans="1:10" ht="13.15" customHeight="1">
      <c r="D3248" s="100">
        <v>88309</v>
      </c>
      <c r="E3248" s="99" t="s">
        <v>1080</v>
      </c>
      <c r="F3248" s="98" t="s">
        <v>121</v>
      </c>
      <c r="G3248" s="98" t="s">
        <v>147</v>
      </c>
      <c r="H3248" s="151">
        <v>0.28199999999999997</v>
      </c>
      <c r="I3248" s="145">
        <v>17.79</v>
      </c>
      <c r="J3248" s="145">
        <v>5.01</v>
      </c>
    </row>
    <row r="3249" spans="1:10" ht="13.15" customHeight="1">
      <c r="D3249" s="100">
        <v>88316</v>
      </c>
      <c r="E3249" s="99" t="s">
        <v>970</v>
      </c>
      <c r="F3249" s="98" t="s">
        <v>121</v>
      </c>
      <c r="G3249" s="98" t="s">
        <v>147</v>
      </c>
      <c r="H3249" s="151">
        <v>0.14099999999999999</v>
      </c>
      <c r="I3249" s="145">
        <v>13.88</v>
      </c>
      <c r="J3249" s="145">
        <v>1.95</v>
      </c>
    </row>
    <row r="3250" spans="1:10" ht="13.15" customHeight="1">
      <c r="A3250" s="93">
        <v>413</v>
      </c>
      <c r="B3250" s="93">
        <v>100702</v>
      </c>
      <c r="C3250" s="1">
        <f>J3250</f>
        <v>393.71</v>
      </c>
      <c r="D3250" s="97"/>
      <c r="E3250" s="96"/>
      <c r="F3250" s="96"/>
      <c r="G3250" s="95"/>
      <c r="H3250" s="149" t="s">
        <v>951</v>
      </c>
      <c r="I3250" s="144"/>
      <c r="J3250" s="140">
        <v>393.71</v>
      </c>
    </row>
    <row r="3251" spans="1:10" ht="17.649999999999999" customHeight="1">
      <c r="D3251" s="113" t="s">
        <v>1141</v>
      </c>
      <c r="E3251" s="112"/>
      <c r="F3251" s="112"/>
      <c r="G3251" s="112"/>
      <c r="H3251" s="148"/>
      <c r="I3251" s="143"/>
      <c r="J3251" s="144"/>
    </row>
    <row r="3252" spans="1:10" ht="13.15" customHeight="1">
      <c r="D3252" s="105" t="s">
        <v>965</v>
      </c>
      <c r="E3252" s="104"/>
      <c r="F3252" s="103" t="s">
        <v>112</v>
      </c>
      <c r="G3252" s="103" t="s">
        <v>113</v>
      </c>
      <c r="H3252" s="150" t="s">
        <v>959</v>
      </c>
      <c r="I3252" s="142" t="s">
        <v>958</v>
      </c>
      <c r="J3252" s="141" t="s">
        <v>8</v>
      </c>
    </row>
    <row r="3253" spans="1:10" ht="24.75" customHeight="1">
      <c r="D3253" s="106">
        <v>4930</v>
      </c>
      <c r="E3253" s="99" t="s">
        <v>1137</v>
      </c>
      <c r="F3253" s="98" t="s">
        <v>121</v>
      </c>
      <c r="G3253" s="98" t="s">
        <v>122</v>
      </c>
      <c r="H3253" s="151">
        <v>1</v>
      </c>
      <c r="I3253" s="145">
        <v>335.1746735645952</v>
      </c>
      <c r="J3253" s="145">
        <v>335.17</v>
      </c>
    </row>
    <row r="3254" spans="1:10" ht="13.15" customHeight="1">
      <c r="D3254" s="105" t="s">
        <v>960</v>
      </c>
      <c r="E3254" s="104"/>
      <c r="F3254" s="103" t="s">
        <v>112</v>
      </c>
      <c r="G3254" s="103" t="s">
        <v>113</v>
      </c>
      <c r="H3254" s="150" t="s">
        <v>959</v>
      </c>
      <c r="I3254" s="142" t="s">
        <v>958</v>
      </c>
      <c r="J3254" s="141" t="s">
        <v>8</v>
      </c>
    </row>
    <row r="3255" spans="1:10" ht="13.15" customHeight="1">
      <c r="D3255" s="100">
        <v>88309</v>
      </c>
      <c r="E3255" s="99" t="s">
        <v>1080</v>
      </c>
      <c r="F3255" s="98" t="s">
        <v>121</v>
      </c>
      <c r="G3255" s="98" t="s">
        <v>147</v>
      </c>
      <c r="H3255" s="151">
        <v>0.45700000000000002</v>
      </c>
      <c r="I3255" s="145">
        <v>17.79</v>
      </c>
      <c r="J3255" s="145">
        <v>8.1300000000000008</v>
      </c>
    </row>
    <row r="3256" spans="1:10" ht="13.15" customHeight="1">
      <c r="D3256" s="100">
        <v>88316</v>
      </c>
      <c r="E3256" s="99" t="s">
        <v>970</v>
      </c>
      <c r="F3256" s="98" t="s">
        <v>121</v>
      </c>
      <c r="G3256" s="98" t="s">
        <v>147</v>
      </c>
      <c r="H3256" s="151">
        <v>0.22900000000000001</v>
      </c>
      <c r="I3256" s="145">
        <v>13.88</v>
      </c>
      <c r="J3256" s="145">
        <v>3.17</v>
      </c>
    </row>
    <row r="3257" spans="1:10" ht="24.75" customHeight="1">
      <c r="D3257" s="100">
        <v>88627</v>
      </c>
      <c r="E3257" s="107" t="s">
        <v>1136</v>
      </c>
      <c r="F3257" s="98" t="s">
        <v>121</v>
      </c>
      <c r="G3257" s="98" t="s">
        <v>155</v>
      </c>
      <c r="H3257" s="151">
        <v>1.2E-2</v>
      </c>
      <c r="I3257" s="145">
        <v>497.57</v>
      </c>
      <c r="J3257" s="145">
        <v>5.97</v>
      </c>
    </row>
    <row r="3258" spans="1:10" ht="13.15" customHeight="1">
      <c r="A3258" s="93">
        <v>414</v>
      </c>
      <c r="B3258" s="93">
        <v>100701</v>
      </c>
      <c r="C3258" s="1">
        <f>J3258</f>
        <v>352.44000000000005</v>
      </c>
      <c r="D3258" s="97"/>
      <c r="E3258" s="96"/>
      <c r="F3258" s="96"/>
      <c r="G3258" s="95"/>
      <c r="H3258" s="149" t="s">
        <v>951</v>
      </c>
      <c r="I3258" s="144"/>
      <c r="J3258" s="140">
        <v>352.44000000000005</v>
      </c>
    </row>
    <row r="3259" spans="1:10" ht="17.649999999999999" customHeight="1">
      <c r="D3259" s="113" t="s">
        <v>1140</v>
      </c>
      <c r="E3259" s="112"/>
      <c r="F3259" s="112"/>
      <c r="G3259" s="112"/>
      <c r="H3259" s="148"/>
      <c r="I3259" s="143"/>
      <c r="J3259" s="144"/>
    </row>
    <row r="3260" spans="1:10" ht="13.15" customHeight="1">
      <c r="A3260" s="93">
        <v>415</v>
      </c>
      <c r="B3260" s="93" t="s">
        <v>690</v>
      </c>
      <c r="C3260" s="1">
        <f>J3260</f>
        <v>3439.83</v>
      </c>
      <c r="D3260" s="113"/>
      <c r="E3260" s="94"/>
      <c r="H3260" s="149" t="s">
        <v>951</v>
      </c>
      <c r="J3260" s="140">
        <v>3439.83</v>
      </c>
    </row>
    <row r="3261" spans="1:10" ht="17.649999999999999" customHeight="1">
      <c r="D3261" s="113" t="s">
        <v>1139</v>
      </c>
      <c r="E3261" s="112"/>
      <c r="F3261" s="112"/>
      <c r="G3261" s="112"/>
      <c r="H3261" s="148"/>
      <c r="I3261" s="143"/>
      <c r="J3261" s="144"/>
    </row>
    <row r="3262" spans="1:10" ht="13.15" customHeight="1">
      <c r="D3262" s="105" t="s">
        <v>965</v>
      </c>
      <c r="E3262" s="104"/>
      <c r="F3262" s="103" t="s">
        <v>112</v>
      </c>
      <c r="G3262" s="103" t="s">
        <v>113</v>
      </c>
      <c r="H3262" s="150" t="s">
        <v>959</v>
      </c>
      <c r="I3262" s="142" t="s">
        <v>958</v>
      </c>
      <c r="J3262" s="141" t="s">
        <v>8</v>
      </c>
    </row>
    <row r="3263" spans="1:10" ht="24.75" customHeight="1">
      <c r="D3263" s="106">
        <v>4930</v>
      </c>
      <c r="E3263" s="99" t="s">
        <v>1137</v>
      </c>
      <c r="F3263" s="98" t="s">
        <v>121</v>
      </c>
      <c r="G3263" s="98" t="s">
        <v>122</v>
      </c>
      <c r="H3263" s="151">
        <v>1</v>
      </c>
      <c r="I3263" s="145">
        <v>335.1746735645952</v>
      </c>
      <c r="J3263" s="145">
        <v>335.17</v>
      </c>
    </row>
    <row r="3264" spans="1:10" ht="13.15" customHeight="1">
      <c r="D3264" s="105" t="s">
        <v>960</v>
      </c>
      <c r="E3264" s="104"/>
      <c r="F3264" s="103" t="s">
        <v>112</v>
      </c>
      <c r="G3264" s="103" t="s">
        <v>113</v>
      </c>
      <c r="H3264" s="150" t="s">
        <v>959</v>
      </c>
      <c r="I3264" s="142" t="s">
        <v>958</v>
      </c>
      <c r="J3264" s="141" t="s">
        <v>8</v>
      </c>
    </row>
    <row r="3265" spans="1:10" ht="13.15" customHeight="1">
      <c r="D3265" s="100">
        <v>88309</v>
      </c>
      <c r="E3265" s="99" t="s">
        <v>1080</v>
      </c>
      <c r="F3265" s="98" t="s">
        <v>121</v>
      </c>
      <c r="G3265" s="98" t="s">
        <v>147</v>
      </c>
      <c r="H3265" s="151">
        <v>0.45700000000000002</v>
      </c>
      <c r="I3265" s="145">
        <v>17.79</v>
      </c>
      <c r="J3265" s="145">
        <v>8.1300000000000008</v>
      </c>
    </row>
    <row r="3266" spans="1:10" ht="13.15" customHeight="1">
      <c r="D3266" s="100">
        <v>88316</v>
      </c>
      <c r="E3266" s="99" t="s">
        <v>970</v>
      </c>
      <c r="F3266" s="98" t="s">
        <v>121</v>
      </c>
      <c r="G3266" s="98" t="s">
        <v>147</v>
      </c>
      <c r="H3266" s="151">
        <v>0.22900000000000001</v>
      </c>
      <c r="I3266" s="145">
        <v>13.88</v>
      </c>
      <c r="J3266" s="145">
        <v>3.17</v>
      </c>
    </row>
    <row r="3267" spans="1:10" ht="24.75" customHeight="1">
      <c r="D3267" s="100">
        <v>88627</v>
      </c>
      <c r="E3267" s="107" t="s">
        <v>1136</v>
      </c>
      <c r="F3267" s="98" t="s">
        <v>121</v>
      </c>
      <c r="G3267" s="98" t="s">
        <v>155</v>
      </c>
      <c r="H3267" s="151">
        <v>1.2E-2</v>
      </c>
      <c r="I3267" s="145">
        <v>497.57</v>
      </c>
      <c r="J3267" s="145">
        <v>5.97</v>
      </c>
    </row>
    <row r="3268" spans="1:10" ht="13.15" customHeight="1">
      <c r="A3268" s="93">
        <v>416</v>
      </c>
      <c r="B3268" s="93">
        <v>100701</v>
      </c>
      <c r="C3268" s="1">
        <f>J3268</f>
        <v>352.44000000000005</v>
      </c>
      <c r="D3268" s="97"/>
      <c r="E3268" s="96"/>
      <c r="F3268" s="96"/>
      <c r="G3268" s="95"/>
      <c r="H3268" s="149" t="s">
        <v>951</v>
      </c>
      <c r="I3268" s="144"/>
      <c r="J3268" s="140">
        <v>352.44000000000005</v>
      </c>
    </row>
    <row r="3269" spans="1:10" ht="17.649999999999999" customHeight="1">
      <c r="D3269" s="113" t="s">
        <v>1138</v>
      </c>
      <c r="E3269" s="112"/>
      <c r="F3269" s="112"/>
      <c r="G3269" s="112"/>
      <c r="H3269" s="148"/>
      <c r="I3269" s="143"/>
      <c r="J3269" s="144"/>
    </row>
    <row r="3270" spans="1:10" ht="13.15" customHeight="1">
      <c r="D3270" s="105" t="s">
        <v>965</v>
      </c>
      <c r="E3270" s="104"/>
      <c r="F3270" s="103" t="s">
        <v>112</v>
      </c>
      <c r="G3270" s="103" t="s">
        <v>113</v>
      </c>
      <c r="H3270" s="150" t="s">
        <v>959</v>
      </c>
      <c r="I3270" s="142" t="s">
        <v>958</v>
      </c>
      <c r="J3270" s="141" t="s">
        <v>8</v>
      </c>
    </row>
    <row r="3271" spans="1:10" ht="24.75" customHeight="1">
      <c r="D3271" s="106">
        <v>4930</v>
      </c>
      <c r="E3271" s="99" t="s">
        <v>1137</v>
      </c>
      <c r="F3271" s="98" t="s">
        <v>121</v>
      </c>
      <c r="G3271" s="98" t="s">
        <v>122</v>
      </c>
      <c r="H3271" s="151">
        <v>1</v>
      </c>
      <c r="I3271" s="145">
        <v>335.1746735645952</v>
      </c>
      <c r="J3271" s="145">
        <v>335.17</v>
      </c>
    </row>
    <row r="3272" spans="1:10" ht="13.15" customHeight="1">
      <c r="D3272" s="105" t="s">
        <v>960</v>
      </c>
      <c r="E3272" s="104"/>
      <c r="F3272" s="103" t="s">
        <v>112</v>
      </c>
      <c r="G3272" s="103" t="s">
        <v>113</v>
      </c>
      <c r="H3272" s="150" t="s">
        <v>959</v>
      </c>
      <c r="I3272" s="142" t="s">
        <v>958</v>
      </c>
      <c r="J3272" s="141" t="s">
        <v>8</v>
      </c>
    </row>
    <row r="3273" spans="1:10" ht="13.15" customHeight="1">
      <c r="D3273" s="100">
        <v>88309</v>
      </c>
      <c r="E3273" s="99" t="s">
        <v>1080</v>
      </c>
      <c r="F3273" s="98" t="s">
        <v>121</v>
      </c>
      <c r="G3273" s="98" t="s">
        <v>147</v>
      </c>
      <c r="H3273" s="151">
        <v>0.45700000000000002</v>
      </c>
      <c r="I3273" s="145">
        <v>17.79</v>
      </c>
      <c r="J3273" s="145">
        <v>8.1300000000000008</v>
      </c>
    </row>
    <row r="3274" spans="1:10" ht="13.15" customHeight="1">
      <c r="D3274" s="100">
        <v>88316</v>
      </c>
      <c r="E3274" s="99" t="s">
        <v>970</v>
      </c>
      <c r="F3274" s="98" t="s">
        <v>121</v>
      </c>
      <c r="G3274" s="98" t="s">
        <v>147</v>
      </c>
      <c r="H3274" s="151">
        <v>0.22900000000000001</v>
      </c>
      <c r="I3274" s="145">
        <v>13.88</v>
      </c>
      <c r="J3274" s="145">
        <v>3.17</v>
      </c>
    </row>
    <row r="3275" spans="1:10" ht="24.75" customHeight="1">
      <c r="D3275" s="100">
        <v>88627</v>
      </c>
      <c r="E3275" s="107" t="s">
        <v>1136</v>
      </c>
      <c r="F3275" s="98" t="s">
        <v>121</v>
      </c>
      <c r="G3275" s="98" t="s">
        <v>155</v>
      </c>
      <c r="H3275" s="151">
        <v>1.2E-2</v>
      </c>
      <c r="I3275" s="145">
        <v>497.57</v>
      </c>
      <c r="J3275" s="145">
        <v>5.97</v>
      </c>
    </row>
    <row r="3276" spans="1:10" ht="13.15" customHeight="1">
      <c r="A3276" s="93">
        <v>417</v>
      </c>
      <c r="B3276" s="93">
        <v>100701</v>
      </c>
      <c r="C3276" s="1">
        <f>J3276</f>
        <v>352.44000000000005</v>
      </c>
      <c r="D3276" s="97"/>
      <c r="E3276" s="96"/>
      <c r="F3276" s="96"/>
      <c r="G3276" s="95"/>
      <c r="H3276" s="149" t="s">
        <v>951</v>
      </c>
      <c r="I3276" s="144"/>
      <c r="J3276" s="140">
        <v>352.44000000000005</v>
      </c>
    </row>
    <row r="3277" spans="1:10" ht="17.649999999999999" customHeight="1">
      <c r="D3277" s="113" t="s">
        <v>1135</v>
      </c>
      <c r="E3277" s="112"/>
      <c r="F3277" s="112"/>
      <c r="G3277" s="112"/>
      <c r="H3277" s="148"/>
      <c r="I3277" s="143"/>
      <c r="J3277" s="144"/>
    </row>
    <row r="3278" spans="1:10" ht="13.15" customHeight="1">
      <c r="D3278" s="105" t="s">
        <v>965</v>
      </c>
      <c r="E3278" s="104"/>
      <c r="F3278" s="101" t="s">
        <v>112</v>
      </c>
      <c r="G3278" s="119" t="s">
        <v>113</v>
      </c>
      <c r="H3278" s="150" t="s">
        <v>959</v>
      </c>
      <c r="I3278" s="142" t="s">
        <v>958</v>
      </c>
      <c r="J3278" s="141" t="s">
        <v>8</v>
      </c>
    </row>
    <row r="3279" spans="1:10" ht="24.75" customHeight="1">
      <c r="D3279" s="106">
        <v>599</v>
      </c>
      <c r="E3279" s="99" t="s">
        <v>1126</v>
      </c>
      <c r="F3279" s="98" t="s">
        <v>121</v>
      </c>
      <c r="G3279" s="98" t="s">
        <v>122</v>
      </c>
      <c r="H3279" s="151">
        <v>1</v>
      </c>
      <c r="I3279" s="145">
        <v>406.64</v>
      </c>
      <c r="J3279" s="145">
        <v>406.64</v>
      </c>
    </row>
    <row r="3280" spans="1:10" ht="24.75" customHeight="1">
      <c r="D3280" s="106">
        <v>4377</v>
      </c>
      <c r="E3280" s="99" t="s">
        <v>1124</v>
      </c>
      <c r="F3280" s="98" t="s">
        <v>121</v>
      </c>
      <c r="G3280" s="98" t="s">
        <v>118</v>
      </c>
      <c r="H3280" s="151">
        <v>17.413</v>
      </c>
      <c r="I3280" s="145">
        <v>0.12</v>
      </c>
      <c r="J3280" s="145">
        <v>2.08</v>
      </c>
    </row>
    <row r="3281" spans="1:10" ht="13.15" customHeight="1">
      <c r="D3281" s="106">
        <v>39961</v>
      </c>
      <c r="E3281" s="99" t="s">
        <v>1122</v>
      </c>
      <c r="F3281" s="98" t="s">
        <v>121</v>
      </c>
      <c r="G3281" s="98" t="s">
        <v>118</v>
      </c>
      <c r="H3281" s="151">
        <v>0.42399999999999999</v>
      </c>
      <c r="I3281" s="145">
        <v>26.55</v>
      </c>
      <c r="J3281" s="145">
        <v>11.25</v>
      </c>
    </row>
    <row r="3282" spans="1:10" ht="13.15" customHeight="1">
      <c r="D3282" s="105" t="s">
        <v>960</v>
      </c>
      <c r="E3282" s="104"/>
      <c r="F3282" s="103" t="s">
        <v>112</v>
      </c>
      <c r="G3282" s="103" t="s">
        <v>113</v>
      </c>
      <c r="H3282" s="150" t="s">
        <v>959</v>
      </c>
      <c r="I3282" s="142" t="s">
        <v>958</v>
      </c>
      <c r="J3282" s="141" t="s">
        <v>8</v>
      </c>
    </row>
    <row r="3283" spans="1:10" ht="13.15" customHeight="1">
      <c r="D3283" s="100">
        <v>88309</v>
      </c>
      <c r="E3283" s="99" t="s">
        <v>1080</v>
      </c>
      <c r="F3283" s="98" t="s">
        <v>121</v>
      </c>
      <c r="G3283" s="98" t="s">
        <v>147</v>
      </c>
      <c r="H3283" s="151">
        <v>0.72</v>
      </c>
      <c r="I3283" s="145">
        <v>17.79</v>
      </c>
      <c r="J3283" s="145">
        <v>12.8</v>
      </c>
    </row>
    <row r="3284" spans="1:10" ht="13.15" customHeight="1">
      <c r="D3284" s="100">
        <v>88316</v>
      </c>
      <c r="E3284" s="99" t="s">
        <v>970</v>
      </c>
      <c r="F3284" s="98" t="s">
        <v>121</v>
      </c>
      <c r="G3284" s="98" t="s">
        <v>147</v>
      </c>
      <c r="H3284" s="151">
        <v>0.36</v>
      </c>
      <c r="I3284" s="145">
        <v>13.88</v>
      </c>
      <c r="J3284" s="145">
        <v>4.99</v>
      </c>
    </row>
    <row r="3285" spans="1:10" ht="13.15" customHeight="1">
      <c r="A3285" s="93">
        <v>418</v>
      </c>
      <c r="B3285" s="93">
        <v>100674</v>
      </c>
      <c r="C3285" s="1">
        <f>J3285</f>
        <v>437.76</v>
      </c>
      <c r="D3285" s="97"/>
      <c r="E3285" s="96"/>
      <c r="F3285" s="96"/>
      <c r="G3285" s="95"/>
      <c r="H3285" s="149" t="s">
        <v>951</v>
      </c>
      <c r="I3285" s="144"/>
      <c r="J3285" s="140">
        <v>437.76</v>
      </c>
    </row>
    <row r="3286" spans="1:10" ht="17.649999999999999" customHeight="1">
      <c r="D3286" s="113" t="s">
        <v>1134</v>
      </c>
      <c r="E3286" s="112"/>
      <c r="F3286" s="112"/>
      <c r="G3286" s="112"/>
      <c r="H3286" s="148"/>
      <c r="I3286" s="143"/>
      <c r="J3286" s="144"/>
    </row>
    <row r="3287" spans="1:10" ht="13.15" customHeight="1">
      <c r="D3287" s="105" t="s">
        <v>965</v>
      </c>
      <c r="E3287" s="104"/>
      <c r="F3287" s="103" t="s">
        <v>112</v>
      </c>
      <c r="G3287" s="103" t="s">
        <v>113</v>
      </c>
      <c r="H3287" s="150" t="s">
        <v>959</v>
      </c>
      <c r="I3287" s="142" t="s">
        <v>958</v>
      </c>
      <c r="J3287" s="141" t="s">
        <v>8</v>
      </c>
    </row>
    <row r="3288" spans="1:10" ht="24.75" customHeight="1">
      <c r="D3288" s="106">
        <v>599</v>
      </c>
      <c r="E3288" s="99" t="s">
        <v>1126</v>
      </c>
      <c r="F3288" s="98" t="s">
        <v>121</v>
      </c>
      <c r="G3288" s="98" t="s">
        <v>122</v>
      </c>
      <c r="H3288" s="151">
        <v>1</v>
      </c>
      <c r="I3288" s="145">
        <v>406.64</v>
      </c>
      <c r="J3288" s="145">
        <v>406.64</v>
      </c>
    </row>
    <row r="3289" spans="1:10" ht="24.75" customHeight="1">
      <c r="D3289" s="106">
        <v>4377</v>
      </c>
      <c r="E3289" s="99" t="s">
        <v>1124</v>
      </c>
      <c r="F3289" s="98" t="s">
        <v>121</v>
      </c>
      <c r="G3289" s="98" t="s">
        <v>118</v>
      </c>
      <c r="H3289" s="151">
        <v>17.413</v>
      </c>
      <c r="I3289" s="145">
        <v>0.12</v>
      </c>
      <c r="J3289" s="145">
        <v>2.08</v>
      </c>
    </row>
    <row r="3290" spans="1:10" ht="13.15" customHeight="1">
      <c r="D3290" s="106">
        <v>39961</v>
      </c>
      <c r="E3290" s="99" t="s">
        <v>1122</v>
      </c>
      <c r="F3290" s="98" t="s">
        <v>121</v>
      </c>
      <c r="G3290" s="98" t="s">
        <v>118</v>
      </c>
      <c r="H3290" s="151">
        <v>0.42399999999999999</v>
      </c>
      <c r="I3290" s="145">
        <v>26.55</v>
      </c>
      <c r="J3290" s="145">
        <v>11.25</v>
      </c>
    </row>
    <row r="3291" spans="1:10" ht="13.15" customHeight="1">
      <c r="D3291" s="105" t="s">
        <v>960</v>
      </c>
      <c r="E3291" s="104"/>
      <c r="F3291" s="103" t="s">
        <v>112</v>
      </c>
      <c r="G3291" s="103" t="s">
        <v>113</v>
      </c>
      <c r="H3291" s="150" t="s">
        <v>959</v>
      </c>
      <c r="I3291" s="142" t="s">
        <v>958</v>
      </c>
      <c r="J3291" s="141" t="s">
        <v>8</v>
      </c>
    </row>
    <row r="3292" spans="1:10" ht="13.15" customHeight="1">
      <c r="D3292" s="100">
        <v>88309</v>
      </c>
      <c r="E3292" s="99" t="s">
        <v>1080</v>
      </c>
      <c r="F3292" s="98" t="s">
        <v>121</v>
      </c>
      <c r="G3292" s="98" t="s">
        <v>147</v>
      </c>
      <c r="H3292" s="151">
        <v>0.72</v>
      </c>
      <c r="I3292" s="145">
        <v>17.79</v>
      </c>
      <c r="J3292" s="145">
        <v>12.8</v>
      </c>
    </row>
    <row r="3293" spans="1:10" ht="13.15" customHeight="1">
      <c r="D3293" s="100">
        <v>88316</v>
      </c>
      <c r="E3293" s="99" t="s">
        <v>970</v>
      </c>
      <c r="F3293" s="98" t="s">
        <v>121</v>
      </c>
      <c r="G3293" s="98" t="s">
        <v>147</v>
      </c>
      <c r="H3293" s="151">
        <v>0.36</v>
      </c>
      <c r="I3293" s="145">
        <v>13.88</v>
      </c>
      <c r="J3293" s="145">
        <v>4.99</v>
      </c>
    </row>
    <row r="3294" spans="1:10" ht="13.15" customHeight="1">
      <c r="A3294" s="93">
        <v>419</v>
      </c>
      <c r="B3294" s="93">
        <v>100674</v>
      </c>
      <c r="C3294" s="1">
        <f>J3294</f>
        <v>437.76</v>
      </c>
      <c r="D3294" s="97"/>
      <c r="E3294" s="96"/>
      <c r="F3294" s="96"/>
      <c r="G3294" s="95"/>
      <c r="H3294" s="149" t="s">
        <v>951</v>
      </c>
      <c r="I3294" s="144"/>
      <c r="J3294" s="140">
        <v>437.76</v>
      </c>
    </row>
    <row r="3295" spans="1:10" ht="17.649999999999999" customHeight="1">
      <c r="D3295" s="113" t="s">
        <v>1133</v>
      </c>
      <c r="E3295" s="112"/>
      <c r="F3295" s="112"/>
      <c r="G3295" s="112"/>
      <c r="H3295" s="148"/>
      <c r="I3295" s="143"/>
      <c r="J3295" s="144"/>
    </row>
    <row r="3296" spans="1:10" ht="13.15" customHeight="1">
      <c r="D3296" s="105" t="s">
        <v>965</v>
      </c>
      <c r="E3296" s="104"/>
      <c r="F3296" s="103" t="s">
        <v>112</v>
      </c>
      <c r="G3296" s="103" t="s">
        <v>113</v>
      </c>
      <c r="H3296" s="150" t="s">
        <v>959</v>
      </c>
      <c r="I3296" s="142" t="s">
        <v>958</v>
      </c>
      <c r="J3296" s="141" t="s">
        <v>8</v>
      </c>
    </row>
    <row r="3297" spans="1:10" ht="24.75" customHeight="1">
      <c r="D3297" s="106">
        <v>599</v>
      </c>
      <c r="E3297" s="99" t="s">
        <v>1126</v>
      </c>
      <c r="F3297" s="98" t="s">
        <v>121</v>
      </c>
      <c r="G3297" s="98" t="s">
        <v>122</v>
      </c>
      <c r="H3297" s="151">
        <v>1</v>
      </c>
      <c r="I3297" s="145">
        <v>406.64</v>
      </c>
      <c r="J3297" s="145">
        <v>406.64</v>
      </c>
    </row>
    <row r="3298" spans="1:10" ht="24.75" customHeight="1">
      <c r="D3298" s="106">
        <v>4377</v>
      </c>
      <c r="E3298" s="99" t="s">
        <v>1124</v>
      </c>
      <c r="F3298" s="98" t="s">
        <v>121</v>
      </c>
      <c r="G3298" s="98" t="s">
        <v>118</v>
      </c>
      <c r="H3298" s="151">
        <v>17.413</v>
      </c>
      <c r="I3298" s="145">
        <v>0.12</v>
      </c>
      <c r="J3298" s="145">
        <v>2.08</v>
      </c>
    </row>
    <row r="3299" spans="1:10" ht="13.15" customHeight="1">
      <c r="D3299" s="106">
        <v>39961</v>
      </c>
      <c r="E3299" s="99" t="s">
        <v>1122</v>
      </c>
      <c r="F3299" s="98" t="s">
        <v>121</v>
      </c>
      <c r="G3299" s="98" t="s">
        <v>118</v>
      </c>
      <c r="H3299" s="151">
        <v>0.42399999999999999</v>
      </c>
      <c r="I3299" s="145">
        <v>26.55</v>
      </c>
      <c r="J3299" s="145">
        <v>11.25</v>
      </c>
    </row>
    <row r="3300" spans="1:10" ht="13.15" customHeight="1">
      <c r="D3300" s="105" t="s">
        <v>960</v>
      </c>
      <c r="E3300" s="104"/>
      <c r="F3300" s="103" t="s">
        <v>112</v>
      </c>
      <c r="G3300" s="103" t="s">
        <v>113</v>
      </c>
      <c r="H3300" s="150" t="s">
        <v>959</v>
      </c>
      <c r="I3300" s="142" t="s">
        <v>958</v>
      </c>
      <c r="J3300" s="141" t="s">
        <v>8</v>
      </c>
    </row>
    <row r="3301" spans="1:10" ht="13.15" customHeight="1">
      <c r="D3301" s="100">
        <v>88309</v>
      </c>
      <c r="E3301" s="99" t="s">
        <v>1080</v>
      </c>
      <c r="F3301" s="98" t="s">
        <v>121</v>
      </c>
      <c r="G3301" s="98" t="s">
        <v>147</v>
      </c>
      <c r="H3301" s="151">
        <v>0.72</v>
      </c>
      <c r="I3301" s="145">
        <v>17.79</v>
      </c>
      <c r="J3301" s="145">
        <v>12.8</v>
      </c>
    </row>
    <row r="3302" spans="1:10" ht="13.15" customHeight="1">
      <c r="D3302" s="100">
        <v>88316</v>
      </c>
      <c r="E3302" s="99" t="s">
        <v>970</v>
      </c>
      <c r="F3302" s="98" t="s">
        <v>121</v>
      </c>
      <c r="G3302" s="98" t="s">
        <v>147</v>
      </c>
      <c r="H3302" s="151">
        <v>0.36</v>
      </c>
      <c r="I3302" s="145">
        <v>13.88</v>
      </c>
      <c r="J3302" s="145">
        <v>4.99</v>
      </c>
    </row>
    <row r="3303" spans="1:10" ht="13.15" customHeight="1">
      <c r="A3303" s="93">
        <v>420</v>
      </c>
      <c r="B3303" s="93">
        <v>100674</v>
      </c>
      <c r="C3303" s="1">
        <f>J3303</f>
        <v>437.76</v>
      </c>
      <c r="D3303" s="97"/>
      <c r="E3303" s="96"/>
      <c r="F3303" s="96"/>
      <c r="G3303" s="95"/>
      <c r="H3303" s="149" t="s">
        <v>951</v>
      </c>
      <c r="I3303" s="144"/>
      <c r="J3303" s="140">
        <v>437.76</v>
      </c>
    </row>
    <row r="3304" spans="1:10" ht="17.649999999999999" customHeight="1">
      <c r="D3304" s="113" t="s">
        <v>1132</v>
      </c>
      <c r="E3304" s="112"/>
      <c r="F3304" s="112"/>
      <c r="G3304" s="112"/>
      <c r="H3304" s="148"/>
      <c r="I3304" s="143"/>
      <c r="J3304" s="144"/>
    </row>
    <row r="3305" spans="1:10" ht="13.15" customHeight="1">
      <c r="D3305" s="105" t="s">
        <v>965</v>
      </c>
      <c r="E3305" s="104"/>
      <c r="F3305" s="103" t="s">
        <v>112</v>
      </c>
      <c r="G3305" s="103" t="s">
        <v>113</v>
      </c>
      <c r="H3305" s="150" t="s">
        <v>959</v>
      </c>
      <c r="I3305" s="142" t="s">
        <v>958</v>
      </c>
      <c r="J3305" s="141" t="s">
        <v>8</v>
      </c>
    </row>
    <row r="3306" spans="1:10" ht="24.75" customHeight="1">
      <c r="D3306" s="106">
        <v>4377</v>
      </c>
      <c r="E3306" s="99" t="s">
        <v>1124</v>
      </c>
      <c r="F3306" s="98" t="s">
        <v>121</v>
      </c>
      <c r="G3306" s="98" t="s">
        <v>118</v>
      </c>
      <c r="H3306" s="151">
        <v>9.1999999999999993</v>
      </c>
      <c r="I3306" s="145">
        <v>0.12</v>
      </c>
      <c r="J3306" s="145">
        <v>1.1000000000000001</v>
      </c>
    </row>
    <row r="3307" spans="1:10" ht="31.9" customHeight="1">
      <c r="D3307" s="106">
        <v>36896</v>
      </c>
      <c r="E3307" s="99" t="s">
        <v>1131</v>
      </c>
      <c r="F3307" s="98" t="s">
        <v>121</v>
      </c>
      <c r="G3307" s="98" t="s">
        <v>118</v>
      </c>
      <c r="H3307" s="151">
        <v>0.83330000000000004</v>
      </c>
      <c r="I3307" s="145">
        <v>443.63215924371866</v>
      </c>
      <c r="J3307" s="145">
        <v>369.67</v>
      </c>
    </row>
    <row r="3308" spans="1:10" ht="13.15" customHeight="1">
      <c r="D3308" s="106">
        <v>39961</v>
      </c>
      <c r="E3308" s="99" t="s">
        <v>1122</v>
      </c>
      <c r="F3308" s="98" t="s">
        <v>121</v>
      </c>
      <c r="G3308" s="98" t="s">
        <v>118</v>
      </c>
      <c r="H3308" s="151">
        <v>0.62329999999999997</v>
      </c>
      <c r="I3308" s="145">
        <v>26.55</v>
      </c>
      <c r="J3308" s="145">
        <v>16.54</v>
      </c>
    </row>
    <row r="3309" spans="1:10" ht="13.15" customHeight="1">
      <c r="D3309" s="105" t="s">
        <v>960</v>
      </c>
      <c r="E3309" s="104"/>
      <c r="F3309" s="103" t="s">
        <v>112</v>
      </c>
      <c r="G3309" s="103" t="s">
        <v>113</v>
      </c>
      <c r="H3309" s="150" t="s">
        <v>959</v>
      </c>
      <c r="I3309" s="142" t="s">
        <v>958</v>
      </c>
      <c r="J3309" s="141" t="s">
        <v>8</v>
      </c>
    </row>
    <row r="3310" spans="1:10" ht="13.15" customHeight="1">
      <c r="D3310" s="100">
        <v>88309</v>
      </c>
      <c r="E3310" s="99" t="s">
        <v>1080</v>
      </c>
      <c r="F3310" s="98" t="s">
        <v>121</v>
      </c>
      <c r="G3310" s="98" t="s">
        <v>147</v>
      </c>
      <c r="H3310" s="151">
        <v>0.51900000000000002</v>
      </c>
      <c r="I3310" s="145">
        <v>17.79</v>
      </c>
      <c r="J3310" s="145">
        <v>9.23</v>
      </c>
    </row>
    <row r="3311" spans="1:10" ht="13.15" customHeight="1">
      <c r="D3311" s="100">
        <v>88316</v>
      </c>
      <c r="E3311" s="99" t="s">
        <v>970</v>
      </c>
      <c r="F3311" s="98" t="s">
        <v>121</v>
      </c>
      <c r="G3311" s="98" t="s">
        <v>147</v>
      </c>
      <c r="H3311" s="151">
        <v>0.25900000000000001</v>
      </c>
      <c r="I3311" s="145">
        <v>13.88</v>
      </c>
      <c r="J3311" s="145">
        <v>3.59</v>
      </c>
    </row>
    <row r="3312" spans="1:10" ht="13.15" customHeight="1">
      <c r="A3312" s="93">
        <v>421</v>
      </c>
      <c r="B3312" s="93">
        <v>94570</v>
      </c>
      <c r="C3312" s="1">
        <f>J3312</f>
        <v>400.13000000000005</v>
      </c>
      <c r="D3312" s="97"/>
      <c r="E3312" s="96"/>
      <c r="F3312" s="96"/>
      <c r="G3312" s="95"/>
      <c r="H3312" s="149" t="s">
        <v>951</v>
      </c>
      <c r="I3312" s="144"/>
      <c r="J3312" s="140">
        <v>400.13000000000005</v>
      </c>
    </row>
    <row r="3313" spans="1:10" ht="17.649999999999999" customHeight="1">
      <c r="D3313" s="113" t="s">
        <v>1130</v>
      </c>
      <c r="E3313" s="112"/>
      <c r="F3313" s="112"/>
      <c r="G3313" s="112"/>
      <c r="H3313" s="148"/>
      <c r="I3313" s="143"/>
      <c r="J3313" s="144"/>
    </row>
    <row r="3314" spans="1:10" ht="13.15" customHeight="1">
      <c r="D3314" s="105" t="s">
        <v>965</v>
      </c>
      <c r="E3314" s="104"/>
      <c r="F3314" s="103" t="s">
        <v>112</v>
      </c>
      <c r="G3314" s="103" t="s">
        <v>113</v>
      </c>
      <c r="H3314" s="150" t="s">
        <v>959</v>
      </c>
      <c r="I3314" s="142" t="s">
        <v>958</v>
      </c>
      <c r="J3314" s="141" t="s">
        <v>8</v>
      </c>
    </row>
    <row r="3315" spans="1:10" ht="24.75" customHeight="1">
      <c r="D3315" s="106">
        <v>4377</v>
      </c>
      <c r="E3315" s="99" t="s">
        <v>1124</v>
      </c>
      <c r="F3315" s="98" t="s">
        <v>121</v>
      </c>
      <c r="G3315" s="98" t="s">
        <v>118</v>
      </c>
      <c r="H3315" s="151">
        <v>9.1999999999999993</v>
      </c>
      <c r="I3315" s="145">
        <v>0.12</v>
      </c>
      <c r="J3315" s="145">
        <v>1.1000000000000001</v>
      </c>
    </row>
    <row r="3316" spans="1:10" ht="31.9" customHeight="1">
      <c r="D3316" s="106">
        <v>34370</v>
      </c>
      <c r="E3316" s="107" t="s">
        <v>1123</v>
      </c>
      <c r="F3316" s="98" t="s">
        <v>121</v>
      </c>
      <c r="G3316" s="98" t="s">
        <v>118</v>
      </c>
      <c r="H3316" s="151">
        <v>0.69399999999999995</v>
      </c>
      <c r="I3316" s="145">
        <v>735.40793368744676</v>
      </c>
      <c r="J3316" s="145">
        <v>510.37</v>
      </c>
    </row>
    <row r="3317" spans="1:10" ht="13.15" customHeight="1">
      <c r="D3317" s="106">
        <v>39961</v>
      </c>
      <c r="E3317" s="99" t="s">
        <v>1122</v>
      </c>
      <c r="F3317" s="98" t="s">
        <v>121</v>
      </c>
      <c r="G3317" s="98" t="s">
        <v>118</v>
      </c>
      <c r="H3317" s="151">
        <v>0.62329999999999997</v>
      </c>
      <c r="I3317" s="145">
        <v>26.55</v>
      </c>
      <c r="J3317" s="145">
        <v>16.54</v>
      </c>
    </row>
    <row r="3318" spans="1:10" ht="13.15" customHeight="1">
      <c r="D3318" s="105" t="s">
        <v>960</v>
      </c>
      <c r="E3318" s="104"/>
      <c r="F3318" s="103" t="s">
        <v>112</v>
      </c>
      <c r="G3318" s="103" t="s">
        <v>113</v>
      </c>
      <c r="H3318" s="150" t="s">
        <v>959</v>
      </c>
      <c r="I3318" s="142" t="s">
        <v>958</v>
      </c>
      <c r="J3318" s="141" t="s">
        <v>8</v>
      </c>
    </row>
    <row r="3319" spans="1:10" ht="13.15" customHeight="1">
      <c r="D3319" s="100">
        <v>88309</v>
      </c>
      <c r="E3319" s="99" t="s">
        <v>1080</v>
      </c>
      <c r="F3319" s="98" t="s">
        <v>121</v>
      </c>
      <c r="G3319" s="98" t="s">
        <v>147</v>
      </c>
      <c r="H3319" s="151">
        <v>0.69699999999999995</v>
      </c>
      <c r="I3319" s="145">
        <v>17.79</v>
      </c>
      <c r="J3319" s="145">
        <v>12.39</v>
      </c>
    </row>
    <row r="3320" spans="1:10" ht="13.15" customHeight="1">
      <c r="D3320" s="100">
        <v>88316</v>
      </c>
      <c r="E3320" s="99" t="s">
        <v>970</v>
      </c>
      <c r="F3320" s="98" t="s">
        <v>121</v>
      </c>
      <c r="G3320" s="98" t="s">
        <v>147</v>
      </c>
      <c r="H3320" s="151">
        <v>0.34799999999999998</v>
      </c>
      <c r="I3320" s="145">
        <v>13.88</v>
      </c>
      <c r="J3320" s="145">
        <v>4.83</v>
      </c>
    </row>
    <row r="3321" spans="1:10" ht="13.15" customHeight="1">
      <c r="A3321" s="93">
        <v>422</v>
      </c>
      <c r="B3321" s="93">
        <v>94572</v>
      </c>
      <c r="C3321" s="1">
        <f>J3321</f>
        <v>545.23</v>
      </c>
      <c r="D3321" s="97"/>
      <c r="E3321" s="96"/>
      <c r="F3321" s="96"/>
      <c r="G3321" s="95"/>
      <c r="H3321" s="149" t="s">
        <v>951</v>
      </c>
      <c r="I3321" s="144"/>
      <c r="J3321" s="140">
        <v>545.23</v>
      </c>
    </row>
    <row r="3322" spans="1:10" ht="17.649999999999999" customHeight="1">
      <c r="D3322" s="113" t="s">
        <v>1129</v>
      </c>
      <c r="E3322" s="112"/>
      <c r="F3322" s="112"/>
      <c r="G3322" s="112"/>
      <c r="H3322" s="148"/>
      <c r="I3322" s="143"/>
      <c r="J3322" s="144"/>
    </row>
    <row r="3323" spans="1:10" ht="13.15" customHeight="1">
      <c r="D3323" s="105" t="s">
        <v>965</v>
      </c>
      <c r="E3323" s="104"/>
      <c r="F3323" s="103" t="s">
        <v>112</v>
      </c>
      <c r="G3323" s="103" t="s">
        <v>113</v>
      </c>
      <c r="H3323" s="150" t="s">
        <v>959</v>
      </c>
      <c r="I3323" s="142" t="s">
        <v>958</v>
      </c>
      <c r="J3323" s="141" t="s">
        <v>8</v>
      </c>
    </row>
    <row r="3324" spans="1:10" ht="24.75" customHeight="1">
      <c r="D3324" s="106">
        <v>599</v>
      </c>
      <c r="E3324" s="99" t="s">
        <v>1126</v>
      </c>
      <c r="F3324" s="98" t="s">
        <v>121</v>
      </c>
      <c r="G3324" s="98" t="s">
        <v>122</v>
      </c>
      <c r="H3324" s="151">
        <v>1</v>
      </c>
      <c r="I3324" s="145">
        <v>406.64</v>
      </c>
      <c r="J3324" s="145">
        <v>406.64</v>
      </c>
    </row>
    <row r="3325" spans="1:10" ht="24.75" customHeight="1">
      <c r="D3325" s="106">
        <v>4377</v>
      </c>
      <c r="E3325" s="99" t="s">
        <v>1124</v>
      </c>
      <c r="F3325" s="98" t="s">
        <v>121</v>
      </c>
      <c r="G3325" s="98" t="s">
        <v>118</v>
      </c>
      <c r="H3325" s="151">
        <v>17.413</v>
      </c>
      <c r="I3325" s="145">
        <v>0.12</v>
      </c>
      <c r="J3325" s="145">
        <v>2.08</v>
      </c>
    </row>
    <row r="3326" spans="1:10" ht="13.15" customHeight="1">
      <c r="D3326" s="106">
        <v>39961</v>
      </c>
      <c r="E3326" s="99" t="s">
        <v>1122</v>
      </c>
      <c r="F3326" s="98" t="s">
        <v>121</v>
      </c>
      <c r="G3326" s="98" t="s">
        <v>118</v>
      </c>
      <c r="H3326" s="151">
        <v>0.42399999999999999</v>
      </c>
      <c r="I3326" s="145">
        <v>26.55</v>
      </c>
      <c r="J3326" s="145">
        <v>11.25</v>
      </c>
    </row>
    <row r="3327" spans="1:10" ht="13.15" customHeight="1">
      <c r="D3327" s="105" t="s">
        <v>960</v>
      </c>
      <c r="E3327" s="104"/>
      <c r="F3327" s="103" t="s">
        <v>112</v>
      </c>
      <c r="G3327" s="103" t="s">
        <v>113</v>
      </c>
      <c r="H3327" s="150" t="s">
        <v>959</v>
      </c>
      <c r="I3327" s="142" t="s">
        <v>958</v>
      </c>
      <c r="J3327" s="141" t="s">
        <v>8</v>
      </c>
    </row>
    <row r="3328" spans="1:10" ht="13.15" customHeight="1">
      <c r="D3328" s="100">
        <v>88309</v>
      </c>
      <c r="E3328" s="99" t="s">
        <v>1080</v>
      </c>
      <c r="F3328" s="98" t="s">
        <v>121</v>
      </c>
      <c r="G3328" s="98" t="s">
        <v>147</v>
      </c>
      <c r="H3328" s="151">
        <v>0.72</v>
      </c>
      <c r="I3328" s="145">
        <v>17.79</v>
      </c>
      <c r="J3328" s="145">
        <v>12.8</v>
      </c>
    </row>
    <row r="3329" spans="1:10" ht="13.15" customHeight="1">
      <c r="D3329" s="100">
        <v>88316</v>
      </c>
      <c r="E3329" s="99" t="s">
        <v>970</v>
      </c>
      <c r="F3329" s="98" t="s">
        <v>121</v>
      </c>
      <c r="G3329" s="98" t="s">
        <v>147</v>
      </c>
      <c r="H3329" s="151">
        <v>0.36</v>
      </c>
      <c r="I3329" s="145">
        <v>13.88</v>
      </c>
      <c r="J3329" s="145">
        <v>4.99</v>
      </c>
    </row>
    <row r="3330" spans="1:10" ht="13.15" customHeight="1">
      <c r="A3330" s="93">
        <v>423</v>
      </c>
      <c r="B3330" s="93">
        <v>100674</v>
      </c>
      <c r="C3330" s="1">
        <f>J3330</f>
        <v>437.76</v>
      </c>
      <c r="D3330" s="97"/>
      <c r="E3330" s="96"/>
      <c r="F3330" s="96"/>
      <c r="G3330" s="95"/>
      <c r="H3330" s="149" t="s">
        <v>951</v>
      </c>
      <c r="I3330" s="144"/>
      <c r="J3330" s="140">
        <v>437.76</v>
      </c>
    </row>
    <row r="3331" spans="1:10" ht="17.649999999999999" customHeight="1">
      <c r="D3331" s="113" t="s">
        <v>1128</v>
      </c>
      <c r="E3331" s="112"/>
      <c r="F3331" s="112"/>
      <c r="G3331" s="112"/>
      <c r="H3331" s="148"/>
      <c r="I3331" s="143"/>
      <c r="J3331" s="144"/>
    </row>
    <row r="3332" spans="1:10" ht="13.15" customHeight="1">
      <c r="D3332" s="105" t="s">
        <v>965</v>
      </c>
      <c r="E3332" s="104"/>
      <c r="F3332" s="103" t="s">
        <v>112</v>
      </c>
      <c r="G3332" s="103" t="s">
        <v>113</v>
      </c>
      <c r="H3332" s="150" t="s">
        <v>959</v>
      </c>
      <c r="I3332" s="142" t="s">
        <v>958</v>
      </c>
      <c r="J3332" s="141" t="s">
        <v>8</v>
      </c>
    </row>
    <row r="3333" spans="1:10" ht="24.75" customHeight="1">
      <c r="D3333" s="106">
        <v>599</v>
      </c>
      <c r="E3333" s="99" t="s">
        <v>1126</v>
      </c>
      <c r="F3333" s="98" t="s">
        <v>121</v>
      </c>
      <c r="G3333" s="98" t="s">
        <v>122</v>
      </c>
      <c r="H3333" s="151">
        <v>1</v>
      </c>
      <c r="I3333" s="145">
        <v>406.64</v>
      </c>
      <c r="J3333" s="145">
        <v>406.64</v>
      </c>
    </row>
    <row r="3334" spans="1:10" ht="24.75" customHeight="1">
      <c r="D3334" s="106">
        <v>4377</v>
      </c>
      <c r="E3334" s="99" t="s">
        <v>1124</v>
      </c>
      <c r="F3334" s="98" t="s">
        <v>121</v>
      </c>
      <c r="G3334" s="98" t="s">
        <v>118</v>
      </c>
      <c r="H3334" s="151">
        <v>17.413</v>
      </c>
      <c r="I3334" s="145">
        <v>0.12</v>
      </c>
      <c r="J3334" s="145">
        <v>2.08</v>
      </c>
    </row>
    <row r="3335" spans="1:10" ht="13.15" customHeight="1">
      <c r="D3335" s="106">
        <v>39961</v>
      </c>
      <c r="E3335" s="99" t="s">
        <v>1122</v>
      </c>
      <c r="F3335" s="98" t="s">
        <v>121</v>
      </c>
      <c r="G3335" s="98" t="s">
        <v>118</v>
      </c>
      <c r="H3335" s="151">
        <v>0.42399999999999999</v>
      </c>
      <c r="I3335" s="145">
        <v>26.55</v>
      </c>
      <c r="J3335" s="145">
        <v>11.25</v>
      </c>
    </row>
    <row r="3336" spans="1:10" ht="13.15" customHeight="1">
      <c r="D3336" s="105" t="s">
        <v>960</v>
      </c>
      <c r="E3336" s="104"/>
      <c r="F3336" s="103" t="s">
        <v>112</v>
      </c>
      <c r="G3336" s="103" t="s">
        <v>113</v>
      </c>
      <c r="H3336" s="150" t="s">
        <v>959</v>
      </c>
      <c r="I3336" s="142" t="s">
        <v>958</v>
      </c>
      <c r="J3336" s="141" t="s">
        <v>8</v>
      </c>
    </row>
    <row r="3337" spans="1:10" ht="13.15" customHeight="1">
      <c r="D3337" s="100">
        <v>88309</v>
      </c>
      <c r="E3337" s="99" t="s">
        <v>1080</v>
      </c>
      <c r="F3337" s="98" t="s">
        <v>121</v>
      </c>
      <c r="G3337" s="98" t="s">
        <v>147</v>
      </c>
      <c r="H3337" s="151">
        <v>0.72</v>
      </c>
      <c r="I3337" s="145">
        <v>17.79</v>
      </c>
      <c r="J3337" s="145">
        <v>12.8</v>
      </c>
    </row>
    <row r="3338" spans="1:10" ht="13.15" customHeight="1">
      <c r="D3338" s="100">
        <v>88316</v>
      </c>
      <c r="E3338" s="99" t="s">
        <v>970</v>
      </c>
      <c r="F3338" s="98" t="s">
        <v>121</v>
      </c>
      <c r="G3338" s="98" t="s">
        <v>147</v>
      </c>
      <c r="H3338" s="151">
        <v>0.36</v>
      </c>
      <c r="I3338" s="145">
        <v>13.88</v>
      </c>
      <c r="J3338" s="145">
        <v>4.99</v>
      </c>
    </row>
    <row r="3339" spans="1:10" ht="13.15" customHeight="1">
      <c r="A3339" s="93">
        <v>424</v>
      </c>
      <c r="B3339" s="93">
        <v>100674</v>
      </c>
      <c r="C3339" s="1">
        <f>J3339</f>
        <v>437.76</v>
      </c>
      <c r="D3339" s="97"/>
      <c r="E3339" s="96"/>
      <c r="F3339" s="96"/>
      <c r="G3339" s="95"/>
      <c r="H3339" s="149" t="s">
        <v>951</v>
      </c>
      <c r="I3339" s="144"/>
      <c r="J3339" s="140">
        <v>437.76</v>
      </c>
    </row>
    <row r="3340" spans="1:10" ht="17.649999999999999" customHeight="1">
      <c r="D3340" s="113" t="s">
        <v>1127</v>
      </c>
      <c r="E3340" s="112"/>
      <c r="F3340" s="112"/>
      <c r="G3340" s="112"/>
      <c r="H3340" s="148"/>
      <c r="I3340" s="143"/>
      <c r="J3340" s="144"/>
    </row>
    <row r="3341" spans="1:10" ht="13.15" customHeight="1">
      <c r="D3341" s="105" t="s">
        <v>965</v>
      </c>
      <c r="E3341" s="104"/>
      <c r="F3341" s="103" t="s">
        <v>112</v>
      </c>
      <c r="G3341" s="103" t="s">
        <v>113</v>
      </c>
      <c r="H3341" s="150" t="s">
        <v>959</v>
      </c>
      <c r="I3341" s="142" t="s">
        <v>958</v>
      </c>
      <c r="J3341" s="141" t="s">
        <v>8</v>
      </c>
    </row>
    <row r="3342" spans="1:10" ht="24.75" customHeight="1">
      <c r="D3342" s="106">
        <v>599</v>
      </c>
      <c r="E3342" s="99" t="s">
        <v>1126</v>
      </c>
      <c r="F3342" s="98" t="s">
        <v>121</v>
      </c>
      <c r="G3342" s="98" t="s">
        <v>122</v>
      </c>
      <c r="H3342" s="151">
        <v>1</v>
      </c>
      <c r="I3342" s="145">
        <v>406.64</v>
      </c>
      <c r="J3342" s="145">
        <v>406.64</v>
      </c>
    </row>
    <row r="3343" spans="1:10" ht="24.75" customHeight="1">
      <c r="D3343" s="106">
        <v>4377</v>
      </c>
      <c r="E3343" s="99" t="s">
        <v>1124</v>
      </c>
      <c r="F3343" s="98" t="s">
        <v>121</v>
      </c>
      <c r="G3343" s="98" t="s">
        <v>118</v>
      </c>
      <c r="H3343" s="151">
        <v>17.413</v>
      </c>
      <c r="I3343" s="145">
        <v>0.12</v>
      </c>
      <c r="J3343" s="145">
        <v>2.08</v>
      </c>
    </row>
    <row r="3344" spans="1:10" ht="13.15" customHeight="1">
      <c r="D3344" s="106">
        <v>39961</v>
      </c>
      <c r="E3344" s="99" t="s">
        <v>1122</v>
      </c>
      <c r="F3344" s="98" t="s">
        <v>121</v>
      </c>
      <c r="G3344" s="98" t="s">
        <v>118</v>
      </c>
      <c r="H3344" s="151">
        <v>0.42399999999999999</v>
      </c>
      <c r="I3344" s="145">
        <v>26.55</v>
      </c>
      <c r="J3344" s="145">
        <v>11.25</v>
      </c>
    </row>
    <row r="3345" spans="1:10" ht="13.15" customHeight="1">
      <c r="D3345" s="105" t="s">
        <v>960</v>
      </c>
      <c r="E3345" s="104"/>
      <c r="F3345" s="103" t="s">
        <v>112</v>
      </c>
      <c r="G3345" s="103" t="s">
        <v>113</v>
      </c>
      <c r="H3345" s="150" t="s">
        <v>959</v>
      </c>
      <c r="I3345" s="142" t="s">
        <v>958</v>
      </c>
      <c r="J3345" s="141" t="s">
        <v>8</v>
      </c>
    </row>
    <row r="3346" spans="1:10" ht="13.15" customHeight="1">
      <c r="D3346" s="100">
        <v>88309</v>
      </c>
      <c r="E3346" s="99" t="s">
        <v>1080</v>
      </c>
      <c r="F3346" s="98" t="s">
        <v>121</v>
      </c>
      <c r="G3346" s="98" t="s">
        <v>147</v>
      </c>
      <c r="H3346" s="151">
        <v>0.72</v>
      </c>
      <c r="I3346" s="145">
        <v>17.79</v>
      </c>
      <c r="J3346" s="145">
        <v>12.8</v>
      </c>
    </row>
    <row r="3347" spans="1:10" ht="13.15" customHeight="1">
      <c r="D3347" s="100">
        <v>88316</v>
      </c>
      <c r="E3347" s="99" t="s">
        <v>970</v>
      </c>
      <c r="F3347" s="98" t="s">
        <v>121</v>
      </c>
      <c r="G3347" s="98" t="s">
        <v>147</v>
      </c>
      <c r="H3347" s="151">
        <v>0.36</v>
      </c>
      <c r="I3347" s="145">
        <v>13.88</v>
      </c>
      <c r="J3347" s="145">
        <v>4.99</v>
      </c>
    </row>
    <row r="3348" spans="1:10" ht="13.15" customHeight="1">
      <c r="A3348" s="93">
        <v>425</v>
      </c>
      <c r="B3348" s="93">
        <v>100674</v>
      </c>
      <c r="C3348" s="1">
        <f>J3348</f>
        <v>437.76</v>
      </c>
      <c r="D3348" s="97"/>
      <c r="E3348" s="96"/>
      <c r="F3348" s="96"/>
      <c r="G3348" s="95"/>
      <c r="H3348" s="149" t="s">
        <v>951</v>
      </c>
      <c r="I3348" s="144"/>
      <c r="J3348" s="140">
        <v>437.76</v>
      </c>
    </row>
    <row r="3349" spans="1:10" ht="17.649999999999999" customHeight="1">
      <c r="D3349" s="113" t="s">
        <v>1125</v>
      </c>
      <c r="E3349" s="112"/>
      <c r="F3349" s="112"/>
      <c r="G3349" s="112"/>
      <c r="H3349" s="148"/>
      <c r="I3349" s="143"/>
      <c r="J3349" s="144"/>
    </row>
    <row r="3350" spans="1:10" ht="13.15" customHeight="1">
      <c r="D3350" s="105" t="s">
        <v>965</v>
      </c>
      <c r="E3350" s="104"/>
      <c r="F3350" s="103" t="s">
        <v>112</v>
      </c>
      <c r="G3350" s="103" t="s">
        <v>113</v>
      </c>
      <c r="H3350" s="150" t="s">
        <v>959</v>
      </c>
      <c r="I3350" s="142" t="s">
        <v>958</v>
      </c>
      <c r="J3350" s="141" t="s">
        <v>8</v>
      </c>
    </row>
    <row r="3351" spans="1:10" ht="24.75" customHeight="1">
      <c r="D3351" s="106">
        <v>4377</v>
      </c>
      <c r="E3351" s="99" t="s">
        <v>1124</v>
      </c>
      <c r="F3351" s="98" t="s">
        <v>121</v>
      </c>
      <c r="G3351" s="98" t="s">
        <v>118</v>
      </c>
      <c r="H3351" s="151">
        <v>9.1999999999999993</v>
      </c>
      <c r="I3351" s="145">
        <v>0.12</v>
      </c>
      <c r="J3351" s="145">
        <v>1.1000000000000001</v>
      </c>
    </row>
    <row r="3352" spans="1:10" ht="31.9" customHeight="1">
      <c r="D3352" s="106">
        <v>34370</v>
      </c>
      <c r="E3352" s="107" t="s">
        <v>1123</v>
      </c>
      <c r="F3352" s="98" t="s">
        <v>121</v>
      </c>
      <c r="G3352" s="98" t="s">
        <v>118</v>
      </c>
      <c r="H3352" s="151">
        <v>0.69399999999999995</v>
      </c>
      <c r="I3352" s="145">
        <v>735.40793368744676</v>
      </c>
      <c r="J3352" s="145">
        <v>510.37</v>
      </c>
    </row>
    <row r="3353" spans="1:10" ht="13.15" customHeight="1">
      <c r="D3353" s="106">
        <v>39961</v>
      </c>
      <c r="E3353" s="99" t="s">
        <v>1122</v>
      </c>
      <c r="F3353" s="98" t="s">
        <v>121</v>
      </c>
      <c r="G3353" s="98" t="s">
        <v>118</v>
      </c>
      <c r="H3353" s="151">
        <v>0.62329999999999997</v>
      </c>
      <c r="I3353" s="145">
        <v>26.55</v>
      </c>
      <c r="J3353" s="145">
        <v>16.54</v>
      </c>
    </row>
    <row r="3354" spans="1:10" ht="13.15" customHeight="1">
      <c r="D3354" s="105" t="s">
        <v>960</v>
      </c>
      <c r="E3354" s="104"/>
      <c r="F3354" s="103" t="s">
        <v>112</v>
      </c>
      <c r="G3354" s="103" t="s">
        <v>113</v>
      </c>
      <c r="H3354" s="150" t="s">
        <v>959</v>
      </c>
      <c r="I3354" s="142" t="s">
        <v>958</v>
      </c>
      <c r="J3354" s="141" t="s">
        <v>8</v>
      </c>
    </row>
    <row r="3355" spans="1:10" ht="13.15" customHeight="1">
      <c r="D3355" s="100">
        <v>88309</v>
      </c>
      <c r="E3355" s="99" t="s">
        <v>1080</v>
      </c>
      <c r="F3355" s="98" t="s">
        <v>121</v>
      </c>
      <c r="G3355" s="98" t="s">
        <v>147</v>
      </c>
      <c r="H3355" s="151">
        <v>0.69699999999999995</v>
      </c>
      <c r="I3355" s="145">
        <v>17.79</v>
      </c>
      <c r="J3355" s="145">
        <v>12.39</v>
      </c>
    </row>
    <row r="3356" spans="1:10" ht="13.15" customHeight="1">
      <c r="D3356" s="100">
        <v>88316</v>
      </c>
      <c r="E3356" s="99" t="s">
        <v>970</v>
      </c>
      <c r="F3356" s="98" t="s">
        <v>121</v>
      </c>
      <c r="G3356" s="98" t="s">
        <v>147</v>
      </c>
      <c r="H3356" s="151">
        <v>0.34799999999999998</v>
      </c>
      <c r="I3356" s="145">
        <v>13.88</v>
      </c>
      <c r="J3356" s="145">
        <v>4.83</v>
      </c>
    </row>
    <row r="3357" spans="1:10" ht="13.15" customHeight="1">
      <c r="A3357" s="93">
        <v>426</v>
      </c>
      <c r="B3357" s="93">
        <v>94572</v>
      </c>
      <c r="C3357" s="1">
        <f>J3357</f>
        <v>545.23</v>
      </c>
      <c r="D3357" s="97"/>
      <c r="E3357" s="96"/>
      <c r="F3357" s="96"/>
      <c r="G3357" s="95"/>
      <c r="H3357" s="149" t="s">
        <v>951</v>
      </c>
      <c r="I3357" s="144"/>
      <c r="J3357" s="140">
        <v>545.23</v>
      </c>
    </row>
    <row r="3358" spans="1:10" ht="19.149999999999999" customHeight="1">
      <c r="D3358" s="109" t="s">
        <v>1121</v>
      </c>
      <c r="E3358" s="108"/>
      <c r="F3358" s="108"/>
      <c r="G3358" s="108"/>
      <c r="H3358" s="152"/>
      <c r="I3358" s="146"/>
      <c r="J3358" s="147"/>
    </row>
    <row r="3359" spans="1:10" ht="13.15" customHeight="1">
      <c r="A3359" s="93">
        <v>427</v>
      </c>
      <c r="B3359" s="93">
        <v>42419</v>
      </c>
      <c r="C3359" s="1">
        <f>J3359</f>
        <v>10597.31</v>
      </c>
      <c r="D3359" s="113"/>
      <c r="E3359" s="94"/>
      <c r="H3359" s="149" t="s">
        <v>951</v>
      </c>
      <c r="J3359" s="140">
        <v>10597.31</v>
      </c>
    </row>
    <row r="3360" spans="1:10" ht="19.149999999999999" customHeight="1">
      <c r="D3360" s="109" t="s">
        <v>1120</v>
      </c>
      <c r="E3360" s="108"/>
      <c r="F3360" s="108"/>
      <c r="G3360" s="108"/>
      <c r="H3360" s="152"/>
      <c r="I3360" s="146"/>
      <c r="J3360" s="147"/>
    </row>
    <row r="3361" spans="1:10" ht="13.15" customHeight="1">
      <c r="A3361" s="93">
        <v>428</v>
      </c>
      <c r="B3361" s="93">
        <v>43189</v>
      </c>
      <c r="C3361" s="1">
        <f>J3361</f>
        <v>8919.17</v>
      </c>
      <c r="D3361" s="113"/>
      <c r="E3361" s="94"/>
      <c r="H3361" s="149" t="s">
        <v>951</v>
      </c>
      <c r="J3361" s="140">
        <v>8919.17</v>
      </c>
    </row>
    <row r="3362" spans="1:10" ht="19.149999999999999" customHeight="1">
      <c r="D3362" s="109" t="s">
        <v>1119</v>
      </c>
      <c r="E3362" s="108"/>
      <c r="F3362" s="108"/>
      <c r="G3362" s="108"/>
      <c r="H3362" s="152"/>
      <c r="I3362" s="146"/>
      <c r="J3362" s="147"/>
    </row>
    <row r="3363" spans="1:10" ht="13.15" customHeight="1">
      <c r="A3363" s="93">
        <v>429</v>
      </c>
      <c r="B3363" s="93">
        <v>39560</v>
      </c>
      <c r="C3363" s="1">
        <f>J3363</f>
        <v>10940.9</v>
      </c>
      <c r="D3363" s="113"/>
      <c r="E3363" s="94"/>
      <c r="H3363" s="149" t="s">
        <v>951</v>
      </c>
      <c r="J3363" s="140">
        <v>10940.9</v>
      </c>
    </row>
    <row r="3364" spans="1:10" ht="19.149999999999999" customHeight="1">
      <c r="D3364" s="109" t="s">
        <v>1118</v>
      </c>
      <c r="E3364" s="108"/>
      <c r="F3364" s="108"/>
      <c r="G3364" s="108"/>
      <c r="H3364" s="152"/>
      <c r="I3364" s="146"/>
      <c r="J3364" s="147"/>
    </row>
    <row r="3365" spans="1:10" ht="13.15" customHeight="1">
      <c r="A3365" s="93">
        <v>430</v>
      </c>
      <c r="B3365" s="93">
        <v>43194</v>
      </c>
      <c r="C3365" s="1">
        <f>J3365</f>
        <v>1572.79</v>
      </c>
      <c r="D3365" s="113"/>
      <c r="E3365" s="94"/>
      <c r="H3365" s="149" t="s">
        <v>951</v>
      </c>
      <c r="J3365" s="140">
        <v>1572.79</v>
      </c>
    </row>
    <row r="3366" spans="1:10" ht="19.149999999999999" customHeight="1">
      <c r="D3366" s="109" t="s">
        <v>1117</v>
      </c>
      <c r="E3366" s="108"/>
      <c r="F3366" s="108"/>
      <c r="G3366" s="108"/>
      <c r="H3366" s="152"/>
      <c r="I3366" s="146"/>
      <c r="J3366" s="147"/>
    </row>
    <row r="3367" spans="1:10" ht="13.15" customHeight="1">
      <c r="A3367" s="93">
        <v>431</v>
      </c>
      <c r="B3367" s="93">
        <v>43190</v>
      </c>
      <c r="C3367" s="1">
        <f>J3367</f>
        <v>1835.94</v>
      </c>
      <c r="D3367" s="113"/>
      <c r="E3367" s="94"/>
      <c r="H3367" s="149" t="s">
        <v>951</v>
      </c>
      <c r="J3367" s="140">
        <v>1835.94</v>
      </c>
    </row>
    <row r="3368" spans="1:10" ht="19.149999999999999" customHeight="1">
      <c r="D3368" s="109" t="s">
        <v>1116</v>
      </c>
      <c r="E3368" s="108"/>
      <c r="F3368" s="108"/>
      <c r="G3368" s="108"/>
      <c r="H3368" s="152"/>
      <c r="I3368" s="146"/>
      <c r="J3368" s="147"/>
    </row>
    <row r="3369" spans="1:10" ht="13.15" customHeight="1">
      <c r="A3369" s="93">
        <v>432</v>
      </c>
      <c r="B3369" s="93">
        <v>43191</v>
      </c>
      <c r="C3369" s="1">
        <f>J3369</f>
        <v>2509.59</v>
      </c>
      <c r="D3369" s="113"/>
      <c r="E3369" s="94"/>
      <c r="H3369" s="149" t="s">
        <v>951</v>
      </c>
      <c r="J3369" s="140">
        <v>2509.59</v>
      </c>
    </row>
    <row r="3370" spans="1:10" ht="17.649999999999999" customHeight="1">
      <c r="D3370" s="113" t="s">
        <v>1115</v>
      </c>
      <c r="E3370" s="112"/>
      <c r="F3370" s="112"/>
      <c r="G3370" s="112"/>
      <c r="H3370" s="148"/>
      <c r="I3370" s="143"/>
      <c r="J3370" s="144"/>
    </row>
    <row r="3371" spans="1:10" ht="13.15" customHeight="1">
      <c r="A3371" s="93">
        <v>433</v>
      </c>
      <c r="B3371" s="93" t="s">
        <v>633</v>
      </c>
      <c r="C3371" s="1">
        <f>J3371</f>
        <v>4231.22</v>
      </c>
      <c r="D3371" s="113"/>
      <c r="E3371" s="94"/>
      <c r="H3371" s="149" t="s">
        <v>951</v>
      </c>
      <c r="J3371" s="140">
        <v>4231.22</v>
      </c>
    </row>
    <row r="3372" spans="1:10" ht="19.149999999999999" customHeight="1">
      <c r="D3372" s="109" t="s">
        <v>1114</v>
      </c>
      <c r="E3372" s="108"/>
      <c r="F3372" s="108"/>
      <c r="G3372" s="108"/>
      <c r="H3372" s="152"/>
      <c r="I3372" s="146"/>
      <c r="J3372" s="147"/>
    </row>
    <row r="3373" spans="1:10" ht="13.15" customHeight="1">
      <c r="D3373" s="105" t="s">
        <v>965</v>
      </c>
      <c r="E3373" s="104"/>
      <c r="F3373" s="103" t="s">
        <v>112</v>
      </c>
      <c r="G3373" s="103" t="s">
        <v>113</v>
      </c>
      <c r="H3373" s="150" t="s">
        <v>959</v>
      </c>
      <c r="I3373" s="142" t="s">
        <v>958</v>
      </c>
      <c r="J3373" s="141" t="s">
        <v>8</v>
      </c>
    </row>
    <row r="3374" spans="1:10" ht="19.149999999999999" customHeight="1">
      <c r="D3374" s="106">
        <v>39662</v>
      </c>
      <c r="E3374" s="107" t="s">
        <v>1113</v>
      </c>
      <c r="F3374" s="98" t="s">
        <v>121</v>
      </c>
      <c r="G3374" s="98" t="s">
        <v>125</v>
      </c>
      <c r="H3374" s="151">
        <v>1.0210999999999999</v>
      </c>
      <c r="I3374" s="145">
        <v>20.18</v>
      </c>
      <c r="J3374" s="145">
        <v>20.6</v>
      </c>
    </row>
    <row r="3375" spans="1:10" ht="31.9" customHeight="1">
      <c r="D3375" s="106">
        <v>39738</v>
      </c>
      <c r="E3375" s="107" t="s">
        <v>1112</v>
      </c>
      <c r="F3375" s="98" t="s">
        <v>121</v>
      </c>
      <c r="G3375" s="98" t="s">
        <v>125</v>
      </c>
      <c r="H3375" s="151">
        <v>1.0210999999999999</v>
      </c>
      <c r="I3375" s="145">
        <v>8.6300000000000008</v>
      </c>
      <c r="J3375" s="145">
        <v>8.81</v>
      </c>
    </row>
    <row r="3376" spans="1:10" ht="13.15" customHeight="1">
      <c r="D3376" s="105" t="s">
        <v>960</v>
      </c>
      <c r="E3376" s="104"/>
      <c r="F3376" s="103" t="s">
        <v>112</v>
      </c>
      <c r="G3376" s="103" t="s">
        <v>113</v>
      </c>
      <c r="H3376" s="150" t="s">
        <v>959</v>
      </c>
      <c r="I3376" s="142" t="s">
        <v>958</v>
      </c>
      <c r="J3376" s="141" t="s">
        <v>8</v>
      </c>
    </row>
    <row r="3377" spans="1:10" ht="19.149999999999999" customHeight="1">
      <c r="D3377" s="100">
        <v>88248</v>
      </c>
      <c r="E3377" s="107" t="s">
        <v>1102</v>
      </c>
      <c r="F3377" s="98" t="s">
        <v>121</v>
      </c>
      <c r="G3377" s="98" t="s">
        <v>147</v>
      </c>
      <c r="H3377" s="151">
        <v>0.01</v>
      </c>
      <c r="I3377" s="145">
        <v>13.51</v>
      </c>
      <c r="J3377" s="145">
        <v>0.13</v>
      </c>
    </row>
    <row r="3378" spans="1:10" ht="19.149999999999999" customHeight="1">
      <c r="D3378" s="100">
        <v>88267</v>
      </c>
      <c r="E3378" s="120" t="s">
        <v>1101</v>
      </c>
      <c r="F3378" s="98" t="s">
        <v>121</v>
      </c>
      <c r="G3378" s="98" t="s">
        <v>147</v>
      </c>
      <c r="H3378" s="151">
        <v>7.4000000000002068E-3</v>
      </c>
      <c r="I3378" s="145">
        <v>17.309999999999999</v>
      </c>
      <c r="J3378" s="145">
        <v>0.12</v>
      </c>
    </row>
    <row r="3379" spans="1:10" ht="13.15" customHeight="1">
      <c r="A3379" s="93">
        <v>434</v>
      </c>
      <c r="B3379" s="93">
        <v>97331</v>
      </c>
      <c r="C3379" s="1">
        <f>J3379</f>
        <v>29.660000000000004</v>
      </c>
      <c r="D3379" s="97"/>
      <c r="E3379" s="96"/>
      <c r="F3379" s="96"/>
      <c r="G3379" s="95"/>
      <c r="H3379" s="149" t="s">
        <v>951</v>
      </c>
      <c r="I3379" s="144"/>
      <c r="J3379" s="140">
        <v>29.660000000000004</v>
      </c>
    </row>
    <row r="3380" spans="1:10" ht="19.149999999999999" customHeight="1">
      <c r="D3380" s="109" t="s">
        <v>1111</v>
      </c>
      <c r="E3380" s="108"/>
      <c r="F3380" s="108"/>
      <c r="G3380" s="108"/>
      <c r="H3380" s="152"/>
      <c r="I3380" s="146"/>
      <c r="J3380" s="147"/>
    </row>
    <row r="3381" spans="1:10" ht="13.15" customHeight="1">
      <c r="D3381" s="105" t="s">
        <v>965</v>
      </c>
      <c r="E3381" s="104"/>
      <c r="F3381" s="103" t="s">
        <v>112</v>
      </c>
      <c r="G3381" s="103" t="s">
        <v>113</v>
      </c>
      <c r="H3381" s="150" t="s">
        <v>959</v>
      </c>
      <c r="I3381" s="142" t="s">
        <v>958</v>
      </c>
      <c r="J3381" s="141" t="s">
        <v>8</v>
      </c>
    </row>
    <row r="3382" spans="1:10" ht="19.149999999999999" customHeight="1">
      <c r="D3382" s="106">
        <v>39664</v>
      </c>
      <c r="E3382" s="107" t="s">
        <v>1110</v>
      </c>
      <c r="F3382" s="98" t="s">
        <v>121</v>
      </c>
      <c r="G3382" s="98" t="s">
        <v>125</v>
      </c>
      <c r="H3382" s="151">
        <v>1.0210999999999999</v>
      </c>
      <c r="I3382" s="145">
        <v>28.304242213114744</v>
      </c>
      <c r="J3382" s="145">
        <v>28.9</v>
      </c>
    </row>
    <row r="3383" spans="1:10" ht="31.9" customHeight="1">
      <c r="D3383" s="106">
        <v>39741</v>
      </c>
      <c r="E3383" s="107" t="s">
        <v>1109</v>
      </c>
      <c r="F3383" s="98" t="s">
        <v>121</v>
      </c>
      <c r="G3383" s="98" t="s">
        <v>125</v>
      </c>
      <c r="H3383" s="151">
        <v>1.0210999999999999</v>
      </c>
      <c r="I3383" s="145">
        <v>21.71</v>
      </c>
      <c r="J3383" s="145">
        <v>22.16</v>
      </c>
    </row>
    <row r="3384" spans="1:10" ht="13.15" customHeight="1">
      <c r="D3384" s="105" t="s">
        <v>960</v>
      </c>
      <c r="E3384" s="104"/>
      <c r="F3384" s="103" t="s">
        <v>112</v>
      </c>
      <c r="G3384" s="103" t="s">
        <v>113</v>
      </c>
      <c r="H3384" s="150" t="s">
        <v>959</v>
      </c>
      <c r="I3384" s="142" t="s">
        <v>958</v>
      </c>
      <c r="J3384" s="141" t="s">
        <v>8</v>
      </c>
    </row>
    <row r="3385" spans="1:10" ht="19.149999999999999" customHeight="1">
      <c r="D3385" s="100">
        <v>88248</v>
      </c>
      <c r="E3385" s="107" t="s">
        <v>1102</v>
      </c>
      <c r="F3385" s="98" t="s">
        <v>121</v>
      </c>
      <c r="G3385" s="98" t="s">
        <v>147</v>
      </c>
      <c r="H3385" s="151">
        <v>6.5000000000000002E-2</v>
      </c>
      <c r="I3385" s="145">
        <v>13.51</v>
      </c>
      <c r="J3385" s="145">
        <v>0.87</v>
      </c>
    </row>
    <row r="3386" spans="1:10" ht="19.149999999999999" customHeight="1">
      <c r="D3386" s="100">
        <v>88267</v>
      </c>
      <c r="E3386" s="120" t="s">
        <v>1101</v>
      </c>
      <c r="F3386" s="98" t="s">
        <v>121</v>
      </c>
      <c r="G3386" s="98" t="s">
        <v>147</v>
      </c>
      <c r="H3386" s="151">
        <v>6.5000000000000002E-2</v>
      </c>
      <c r="I3386" s="145">
        <v>17.309999999999999</v>
      </c>
      <c r="J3386" s="145">
        <v>1.1200000000000001</v>
      </c>
    </row>
    <row r="3387" spans="1:10" ht="13.15" customHeight="1">
      <c r="A3387" s="93">
        <v>435</v>
      </c>
      <c r="B3387" s="93">
        <v>97332</v>
      </c>
      <c r="C3387" s="1">
        <f>J3387</f>
        <v>53.05</v>
      </c>
      <c r="D3387" s="97"/>
      <c r="E3387" s="96"/>
      <c r="F3387" s="96"/>
      <c r="G3387" s="95"/>
      <c r="H3387" s="149" t="s">
        <v>951</v>
      </c>
      <c r="I3387" s="144"/>
      <c r="J3387" s="140">
        <v>53.05</v>
      </c>
    </row>
    <row r="3388" spans="1:10" ht="19.149999999999999" customHeight="1">
      <c r="D3388" s="109" t="s">
        <v>1108</v>
      </c>
      <c r="E3388" s="108"/>
      <c r="F3388" s="108"/>
      <c r="G3388" s="108"/>
      <c r="H3388" s="152"/>
      <c r="I3388" s="146"/>
      <c r="J3388" s="147"/>
    </row>
    <row r="3389" spans="1:10" ht="13.15" customHeight="1">
      <c r="D3389" s="105" t="s">
        <v>965</v>
      </c>
      <c r="E3389" s="104"/>
      <c r="F3389" s="103" t="s">
        <v>112</v>
      </c>
      <c r="G3389" s="103" t="s">
        <v>113</v>
      </c>
      <c r="H3389" s="150" t="s">
        <v>959</v>
      </c>
      <c r="I3389" s="142" t="s">
        <v>958</v>
      </c>
      <c r="J3389" s="141" t="s">
        <v>8</v>
      </c>
    </row>
    <row r="3390" spans="1:10" ht="19.149999999999999" customHeight="1">
      <c r="D3390" s="106">
        <v>39660</v>
      </c>
      <c r="E3390" s="107" t="s">
        <v>1107</v>
      </c>
      <c r="F3390" s="98" t="s">
        <v>121</v>
      </c>
      <c r="G3390" s="98" t="s">
        <v>125</v>
      </c>
      <c r="H3390" s="151">
        <v>1.0210999999999999</v>
      </c>
      <c r="I3390" s="145">
        <v>38.702027906976674</v>
      </c>
      <c r="J3390" s="145">
        <v>39.51</v>
      </c>
    </row>
    <row r="3391" spans="1:10" ht="31.9" customHeight="1">
      <c r="D3391" s="106">
        <v>39737</v>
      </c>
      <c r="E3391" s="107" t="s">
        <v>1106</v>
      </c>
      <c r="F3391" s="98" t="s">
        <v>121</v>
      </c>
      <c r="G3391" s="98" t="s">
        <v>125</v>
      </c>
      <c r="H3391" s="151">
        <v>1.0210999999999999</v>
      </c>
      <c r="I3391" s="145">
        <v>23.86</v>
      </c>
      <c r="J3391" s="145">
        <v>24.36</v>
      </c>
    </row>
    <row r="3392" spans="1:10" ht="13.15" customHeight="1">
      <c r="D3392" s="105" t="s">
        <v>960</v>
      </c>
      <c r="E3392" s="104"/>
      <c r="F3392" s="103" t="s">
        <v>112</v>
      </c>
      <c r="G3392" s="103" t="s">
        <v>113</v>
      </c>
      <c r="H3392" s="150" t="s">
        <v>959</v>
      </c>
      <c r="I3392" s="142" t="s">
        <v>958</v>
      </c>
      <c r="J3392" s="141" t="s">
        <v>8</v>
      </c>
    </row>
    <row r="3393" spans="1:10" ht="19.149999999999999" customHeight="1">
      <c r="D3393" s="100">
        <v>88248</v>
      </c>
      <c r="E3393" s="107" t="s">
        <v>1102</v>
      </c>
      <c r="F3393" s="98" t="s">
        <v>121</v>
      </c>
      <c r="G3393" s="98" t="s">
        <v>147</v>
      </c>
      <c r="H3393" s="151">
        <v>7.0999999999999994E-2</v>
      </c>
      <c r="I3393" s="145">
        <v>13.51</v>
      </c>
      <c r="J3393" s="145">
        <v>0.95</v>
      </c>
    </row>
    <row r="3394" spans="1:10" ht="19.149999999999999" customHeight="1">
      <c r="D3394" s="100">
        <v>88267</v>
      </c>
      <c r="E3394" s="120" t="s">
        <v>1101</v>
      </c>
      <c r="F3394" s="98" t="s">
        <v>121</v>
      </c>
      <c r="G3394" s="98" t="s">
        <v>147</v>
      </c>
      <c r="H3394" s="151">
        <v>7.0999999999999994E-2</v>
      </c>
      <c r="I3394" s="145">
        <v>17.309999999999999</v>
      </c>
      <c r="J3394" s="145">
        <v>1.22</v>
      </c>
    </row>
    <row r="3395" spans="1:10" ht="13.15" customHeight="1">
      <c r="A3395" s="93">
        <v>436</v>
      </c>
      <c r="B3395" s="93">
        <v>97333</v>
      </c>
      <c r="C3395" s="1">
        <f>J3395</f>
        <v>66.039999999999992</v>
      </c>
      <c r="D3395" s="97"/>
      <c r="E3395" s="96"/>
      <c r="F3395" s="96"/>
      <c r="G3395" s="95"/>
      <c r="H3395" s="149" t="s">
        <v>951</v>
      </c>
      <c r="I3395" s="144"/>
      <c r="J3395" s="140">
        <v>66.039999999999992</v>
      </c>
    </row>
    <row r="3396" spans="1:10" ht="19.149999999999999" customHeight="1">
      <c r="D3396" s="109" t="s">
        <v>1105</v>
      </c>
      <c r="E3396" s="108"/>
      <c r="F3396" s="108"/>
      <c r="G3396" s="108"/>
      <c r="H3396" s="152"/>
      <c r="I3396" s="146"/>
      <c r="J3396" s="147"/>
    </row>
    <row r="3397" spans="1:10" ht="13.15" customHeight="1">
      <c r="D3397" s="105" t="s">
        <v>965</v>
      </c>
      <c r="E3397" s="104"/>
      <c r="F3397" s="103" t="s">
        <v>112</v>
      </c>
      <c r="G3397" s="103" t="s">
        <v>113</v>
      </c>
      <c r="H3397" s="150" t="s">
        <v>959</v>
      </c>
      <c r="I3397" s="142" t="s">
        <v>958</v>
      </c>
      <c r="J3397" s="141" t="s">
        <v>8</v>
      </c>
    </row>
    <row r="3398" spans="1:10" ht="19.149999999999999" customHeight="1">
      <c r="D3398" s="106">
        <v>39665</v>
      </c>
      <c r="E3398" s="107" t="s">
        <v>1104</v>
      </c>
      <c r="F3398" s="98" t="s">
        <v>121</v>
      </c>
      <c r="G3398" s="98" t="s">
        <v>125</v>
      </c>
      <c r="H3398" s="151">
        <v>1.0210999999999999</v>
      </c>
      <c r="I3398" s="145">
        <v>48.22938293814957</v>
      </c>
      <c r="J3398" s="145">
        <v>49.24</v>
      </c>
    </row>
    <row r="3399" spans="1:10" ht="31.9" customHeight="1">
      <c r="D3399" s="106">
        <v>39853</v>
      </c>
      <c r="E3399" s="107" t="s">
        <v>1103</v>
      </c>
      <c r="F3399" s="98" t="s">
        <v>121</v>
      </c>
      <c r="G3399" s="98" t="s">
        <v>125</v>
      </c>
      <c r="H3399" s="151">
        <v>1.0210999999999999</v>
      </c>
      <c r="I3399" s="145">
        <v>28.51</v>
      </c>
      <c r="J3399" s="145">
        <v>29.11</v>
      </c>
    </row>
    <row r="3400" spans="1:10" ht="13.15" customHeight="1">
      <c r="D3400" s="105" t="s">
        <v>960</v>
      </c>
      <c r="E3400" s="104"/>
      <c r="F3400" s="103" t="s">
        <v>112</v>
      </c>
      <c r="G3400" s="103" t="s">
        <v>113</v>
      </c>
      <c r="H3400" s="150" t="s">
        <v>959</v>
      </c>
      <c r="I3400" s="142" t="s">
        <v>958</v>
      </c>
      <c r="J3400" s="141" t="s">
        <v>8</v>
      </c>
    </row>
    <row r="3401" spans="1:10" ht="19.149999999999999" customHeight="1">
      <c r="D3401" s="100">
        <v>88248</v>
      </c>
      <c r="E3401" s="107" t="s">
        <v>1102</v>
      </c>
      <c r="F3401" s="98" t="s">
        <v>121</v>
      </c>
      <c r="G3401" s="98" t="s">
        <v>147</v>
      </c>
      <c r="H3401" s="151">
        <v>6.4000000000000001E-2</v>
      </c>
      <c r="I3401" s="145">
        <v>13.51</v>
      </c>
      <c r="J3401" s="145">
        <v>0.86</v>
      </c>
    </row>
    <row r="3402" spans="1:10" ht="19.149999999999999" customHeight="1">
      <c r="D3402" s="100">
        <v>88267</v>
      </c>
      <c r="E3402" s="120" t="s">
        <v>1101</v>
      </c>
      <c r="F3402" s="98" t="s">
        <v>121</v>
      </c>
      <c r="G3402" s="98" t="s">
        <v>147</v>
      </c>
      <c r="H3402" s="151">
        <v>6.4000000000000001E-2</v>
      </c>
      <c r="I3402" s="145">
        <v>17.309999999999999</v>
      </c>
      <c r="J3402" s="145">
        <v>1.1000000000000001</v>
      </c>
    </row>
    <row r="3403" spans="1:10" ht="13.15" customHeight="1">
      <c r="A3403" s="93">
        <v>437</v>
      </c>
      <c r="B3403" s="93">
        <v>97330</v>
      </c>
      <c r="C3403" s="1">
        <f>J3403</f>
        <v>80.309999999999988</v>
      </c>
      <c r="D3403" s="97"/>
      <c r="E3403" s="96"/>
      <c r="F3403" s="96"/>
      <c r="G3403" s="95"/>
      <c r="H3403" s="149" t="s">
        <v>951</v>
      </c>
      <c r="I3403" s="144"/>
      <c r="J3403" s="140">
        <v>80.309999999999988</v>
      </c>
    </row>
    <row r="3404" spans="1:10" ht="17.649999999999999" customHeight="1">
      <c r="D3404" s="113" t="s">
        <v>1100</v>
      </c>
      <c r="E3404" s="112"/>
      <c r="F3404" s="112"/>
      <c r="G3404" s="112"/>
      <c r="H3404" s="148"/>
      <c r="I3404" s="143"/>
      <c r="J3404" s="144"/>
    </row>
    <row r="3405" spans="1:10" ht="13.15" customHeight="1">
      <c r="D3405" s="105" t="s">
        <v>965</v>
      </c>
      <c r="E3405" s="104"/>
      <c r="F3405" s="103" t="s">
        <v>112</v>
      </c>
      <c r="G3405" s="103" t="s">
        <v>113</v>
      </c>
      <c r="H3405" s="150" t="s">
        <v>959</v>
      </c>
      <c r="I3405" s="142" t="s">
        <v>958</v>
      </c>
      <c r="J3405" s="141" t="s">
        <v>8</v>
      </c>
    </row>
    <row r="3406" spans="1:10" ht="24.75" customHeight="1">
      <c r="D3406" s="110" t="s">
        <v>1093</v>
      </c>
      <c r="E3406" s="99" t="s">
        <v>1092</v>
      </c>
      <c r="F3406" s="98" t="s">
        <v>136</v>
      </c>
      <c r="G3406" s="98" t="s">
        <v>226</v>
      </c>
      <c r="H3406" s="151">
        <v>2</v>
      </c>
      <c r="I3406" s="145">
        <v>0.35</v>
      </c>
      <c r="J3406" s="145">
        <v>0.7</v>
      </c>
    </row>
    <row r="3407" spans="1:10" ht="19.149999999999999" customHeight="1">
      <c r="D3407" s="110" t="s">
        <v>1099</v>
      </c>
      <c r="E3407" s="107" t="s">
        <v>1098</v>
      </c>
      <c r="F3407" s="98" t="s">
        <v>136</v>
      </c>
      <c r="G3407" s="98" t="s">
        <v>226</v>
      </c>
      <c r="H3407" s="151">
        <v>1</v>
      </c>
      <c r="I3407" s="145">
        <v>426.72</v>
      </c>
      <c r="J3407" s="145">
        <v>426.72</v>
      </c>
    </row>
    <row r="3408" spans="1:10" ht="13.15" customHeight="1">
      <c r="D3408" s="105" t="s">
        <v>960</v>
      </c>
      <c r="E3408" s="104"/>
      <c r="F3408" s="103" t="s">
        <v>112</v>
      </c>
      <c r="G3408" s="103" t="s">
        <v>113</v>
      </c>
      <c r="H3408" s="150" t="s">
        <v>959</v>
      </c>
      <c r="I3408" s="142" t="s">
        <v>958</v>
      </c>
      <c r="J3408" s="141" t="s">
        <v>8</v>
      </c>
    </row>
    <row r="3409" spans="1:10" ht="19.149999999999999" customHeight="1">
      <c r="D3409" s="110" t="s">
        <v>1089</v>
      </c>
      <c r="E3409" s="107" t="s">
        <v>1088</v>
      </c>
      <c r="F3409" s="98" t="s">
        <v>136</v>
      </c>
      <c r="G3409" s="98" t="s">
        <v>993</v>
      </c>
      <c r="H3409" s="151">
        <v>0.45739999999999997</v>
      </c>
      <c r="I3409" s="145">
        <v>14.29</v>
      </c>
      <c r="J3409" s="145">
        <v>6.53</v>
      </c>
    </row>
    <row r="3410" spans="1:10" ht="17.649999999999999" customHeight="1">
      <c r="D3410" s="110" t="s">
        <v>1087</v>
      </c>
      <c r="E3410" s="99" t="s">
        <v>1086</v>
      </c>
      <c r="F3410" s="98" t="s">
        <v>136</v>
      </c>
      <c r="G3410" s="98" t="s">
        <v>993</v>
      </c>
      <c r="H3410" s="151">
        <v>0.45739999999999997</v>
      </c>
      <c r="I3410" s="145">
        <v>18.420000000000002</v>
      </c>
      <c r="J3410" s="145">
        <v>8.42</v>
      </c>
    </row>
    <row r="3411" spans="1:10" ht="13.15" customHeight="1">
      <c r="A3411" s="93">
        <v>438</v>
      </c>
      <c r="B3411" s="93" t="s">
        <v>639</v>
      </c>
      <c r="C3411" s="1">
        <f>J3411</f>
        <v>442.37</v>
      </c>
      <c r="D3411" s="97"/>
      <c r="E3411" s="96"/>
      <c r="F3411" s="96"/>
      <c r="G3411" s="95"/>
      <c r="H3411" s="149" t="s">
        <v>951</v>
      </c>
      <c r="I3411" s="144"/>
      <c r="J3411" s="140">
        <v>442.37</v>
      </c>
    </row>
    <row r="3412" spans="1:10" ht="17.649999999999999" customHeight="1">
      <c r="D3412" s="113" t="s">
        <v>1097</v>
      </c>
      <c r="E3412" s="112"/>
      <c r="F3412" s="112"/>
      <c r="G3412" s="112"/>
      <c r="H3412" s="148"/>
      <c r="I3412" s="143"/>
      <c r="J3412" s="144"/>
    </row>
    <row r="3413" spans="1:10" ht="13.15" customHeight="1">
      <c r="D3413" s="105" t="s">
        <v>965</v>
      </c>
      <c r="E3413" s="104"/>
      <c r="F3413" s="101" t="s">
        <v>112</v>
      </c>
      <c r="G3413" s="119" t="s">
        <v>113</v>
      </c>
      <c r="H3413" s="150" t="s">
        <v>959</v>
      </c>
      <c r="I3413" s="142" t="s">
        <v>958</v>
      </c>
      <c r="J3413" s="141" t="s">
        <v>8</v>
      </c>
    </row>
    <row r="3414" spans="1:10" ht="24.75" customHeight="1">
      <c r="D3414" s="110" t="s">
        <v>1093</v>
      </c>
      <c r="E3414" s="99" t="s">
        <v>1092</v>
      </c>
      <c r="F3414" s="98" t="s">
        <v>136</v>
      </c>
      <c r="G3414" s="98" t="s">
        <v>226</v>
      </c>
      <c r="H3414" s="151">
        <v>2</v>
      </c>
      <c r="I3414" s="145">
        <v>0.35</v>
      </c>
      <c r="J3414" s="145">
        <v>0.7</v>
      </c>
    </row>
    <row r="3415" spans="1:10" ht="19.149999999999999" customHeight="1">
      <c r="D3415" s="110" t="s">
        <v>1096</v>
      </c>
      <c r="E3415" s="107" t="s">
        <v>1095</v>
      </c>
      <c r="F3415" s="98" t="s">
        <v>136</v>
      </c>
      <c r="G3415" s="98" t="s">
        <v>226</v>
      </c>
      <c r="H3415" s="151">
        <v>1</v>
      </c>
      <c r="I3415" s="145">
        <v>141.72000000000003</v>
      </c>
      <c r="J3415" s="145">
        <v>141.72</v>
      </c>
    </row>
    <row r="3416" spans="1:10" ht="13.15" customHeight="1">
      <c r="D3416" s="105" t="s">
        <v>960</v>
      </c>
      <c r="E3416" s="104"/>
      <c r="F3416" s="103" t="s">
        <v>112</v>
      </c>
      <c r="G3416" s="103" t="s">
        <v>113</v>
      </c>
      <c r="H3416" s="150" t="s">
        <v>959</v>
      </c>
      <c r="I3416" s="142" t="s">
        <v>958</v>
      </c>
      <c r="J3416" s="141" t="s">
        <v>8</v>
      </c>
    </row>
    <row r="3417" spans="1:10" ht="19.149999999999999" customHeight="1">
      <c r="D3417" s="110" t="s">
        <v>1089</v>
      </c>
      <c r="E3417" s="107" t="s">
        <v>1088</v>
      </c>
      <c r="F3417" s="98" t="s">
        <v>136</v>
      </c>
      <c r="G3417" s="98" t="s">
        <v>993</v>
      </c>
      <c r="H3417" s="151">
        <v>0.45739999999999997</v>
      </c>
      <c r="I3417" s="145">
        <v>14.29</v>
      </c>
      <c r="J3417" s="145">
        <v>6.53</v>
      </c>
    </row>
    <row r="3418" spans="1:10" ht="17.649999999999999" customHeight="1">
      <c r="D3418" s="110" t="s">
        <v>1087</v>
      </c>
      <c r="E3418" s="99" t="s">
        <v>1086</v>
      </c>
      <c r="F3418" s="98" t="s">
        <v>136</v>
      </c>
      <c r="G3418" s="98" t="s">
        <v>993</v>
      </c>
      <c r="H3418" s="151">
        <v>0.45739999999999997</v>
      </c>
      <c r="I3418" s="145">
        <v>18.420000000000002</v>
      </c>
      <c r="J3418" s="145">
        <v>8.42</v>
      </c>
    </row>
    <row r="3419" spans="1:10" ht="13.15" customHeight="1">
      <c r="A3419" s="93">
        <v>439</v>
      </c>
      <c r="B3419" s="93" t="s">
        <v>641</v>
      </c>
      <c r="C3419" s="1">
        <f>J3419</f>
        <v>157.36999999999998</v>
      </c>
      <c r="D3419" s="97"/>
      <c r="E3419" s="96"/>
      <c r="F3419" s="96"/>
      <c r="G3419" s="95"/>
      <c r="H3419" s="149" t="s">
        <v>951</v>
      </c>
      <c r="I3419" s="144"/>
      <c r="J3419" s="140">
        <v>157.36999999999998</v>
      </c>
    </row>
    <row r="3420" spans="1:10" ht="17.649999999999999" customHeight="1">
      <c r="D3420" s="113" t="s">
        <v>1094</v>
      </c>
      <c r="E3420" s="112"/>
      <c r="F3420" s="112"/>
      <c r="G3420" s="112"/>
      <c r="H3420" s="148"/>
      <c r="I3420" s="143"/>
      <c r="J3420" s="144"/>
    </row>
    <row r="3421" spans="1:10" ht="13.15" customHeight="1">
      <c r="D3421" s="105" t="s">
        <v>965</v>
      </c>
      <c r="E3421" s="104"/>
      <c r="F3421" s="103" t="s">
        <v>112</v>
      </c>
      <c r="G3421" s="103" t="s">
        <v>113</v>
      </c>
      <c r="H3421" s="150" t="s">
        <v>959</v>
      </c>
      <c r="I3421" s="142" t="s">
        <v>958</v>
      </c>
      <c r="J3421" s="141" t="s">
        <v>8</v>
      </c>
    </row>
    <row r="3422" spans="1:10" ht="24.75" customHeight="1">
      <c r="D3422" s="110" t="s">
        <v>1093</v>
      </c>
      <c r="E3422" s="99" t="s">
        <v>1092</v>
      </c>
      <c r="F3422" s="98" t="s">
        <v>136</v>
      </c>
      <c r="G3422" s="98" t="s">
        <v>226</v>
      </c>
      <c r="H3422" s="151">
        <v>2</v>
      </c>
      <c r="I3422" s="145">
        <v>0.35</v>
      </c>
      <c r="J3422" s="145">
        <v>0.7</v>
      </c>
    </row>
    <row r="3423" spans="1:10" ht="19.149999999999999" customHeight="1">
      <c r="D3423" s="110" t="s">
        <v>1091</v>
      </c>
      <c r="E3423" s="107" t="s">
        <v>1090</v>
      </c>
      <c r="F3423" s="98" t="s">
        <v>136</v>
      </c>
      <c r="G3423" s="98" t="s">
        <v>226</v>
      </c>
      <c r="H3423" s="151">
        <v>1</v>
      </c>
      <c r="I3423" s="145">
        <v>178.84</v>
      </c>
      <c r="J3423" s="145">
        <v>178.84</v>
      </c>
    </row>
    <row r="3424" spans="1:10" ht="13.15" customHeight="1">
      <c r="D3424" s="105" t="s">
        <v>960</v>
      </c>
      <c r="E3424" s="104"/>
      <c r="F3424" s="103" t="s">
        <v>112</v>
      </c>
      <c r="G3424" s="103" t="s">
        <v>113</v>
      </c>
      <c r="H3424" s="150" t="s">
        <v>959</v>
      </c>
      <c r="I3424" s="142" t="s">
        <v>958</v>
      </c>
      <c r="J3424" s="141" t="s">
        <v>8</v>
      </c>
    </row>
    <row r="3425" spans="1:10" ht="19.149999999999999" customHeight="1">
      <c r="D3425" s="110" t="s">
        <v>1089</v>
      </c>
      <c r="E3425" s="107" t="s">
        <v>1088</v>
      </c>
      <c r="F3425" s="98" t="s">
        <v>136</v>
      </c>
      <c r="G3425" s="98" t="s">
        <v>993</v>
      </c>
      <c r="H3425" s="151">
        <v>0.1</v>
      </c>
      <c r="I3425" s="145">
        <v>14.29</v>
      </c>
      <c r="J3425" s="145">
        <v>1.42</v>
      </c>
    </row>
    <row r="3426" spans="1:10" ht="17.649999999999999" customHeight="1">
      <c r="D3426" s="110" t="s">
        <v>1087</v>
      </c>
      <c r="E3426" s="99" t="s">
        <v>1086</v>
      </c>
      <c r="F3426" s="98" t="s">
        <v>136</v>
      </c>
      <c r="G3426" s="98" t="s">
        <v>993</v>
      </c>
      <c r="H3426" s="151">
        <v>0.20717244157937642</v>
      </c>
      <c r="I3426" s="145">
        <v>18.420000000000002</v>
      </c>
      <c r="J3426" s="145">
        <v>3.81</v>
      </c>
    </row>
    <row r="3427" spans="1:10" ht="13.15" customHeight="1">
      <c r="A3427" s="93">
        <v>440</v>
      </c>
      <c r="B3427" s="93" t="s">
        <v>643</v>
      </c>
      <c r="C3427" s="1">
        <f>J3427</f>
        <v>184.76999999999998</v>
      </c>
      <c r="D3427" s="97"/>
      <c r="E3427" s="96"/>
      <c r="F3427" s="96"/>
      <c r="G3427" s="95"/>
      <c r="H3427" s="149" t="s">
        <v>951</v>
      </c>
      <c r="I3427" s="144"/>
      <c r="J3427" s="140">
        <v>184.76999999999998</v>
      </c>
    </row>
    <row r="3428" spans="1:10" ht="17.649999999999999" customHeight="1">
      <c r="D3428" s="113" t="s">
        <v>1085</v>
      </c>
      <c r="E3428" s="112"/>
      <c r="F3428" s="112"/>
      <c r="G3428" s="112"/>
      <c r="H3428" s="148"/>
      <c r="I3428" s="143"/>
      <c r="J3428" s="144"/>
    </row>
    <row r="3429" spans="1:10" ht="13.15" customHeight="1">
      <c r="A3429" s="93">
        <v>441</v>
      </c>
      <c r="B3429" s="93" t="s">
        <v>691</v>
      </c>
      <c r="C3429" s="1">
        <f>J3429</f>
        <v>29.85</v>
      </c>
      <c r="D3429" s="113"/>
      <c r="E3429" s="94"/>
      <c r="H3429" s="149" t="s">
        <v>951</v>
      </c>
      <c r="J3429" s="140">
        <v>29.85</v>
      </c>
    </row>
    <row r="3430" spans="1:10" ht="17.649999999999999" customHeight="1">
      <c r="D3430" s="113" t="s">
        <v>1084</v>
      </c>
      <c r="E3430" s="112"/>
      <c r="F3430" s="112"/>
      <c r="G3430" s="112"/>
      <c r="H3430" s="148"/>
      <c r="I3430" s="143"/>
      <c r="J3430" s="144"/>
    </row>
    <row r="3431" spans="1:10" ht="13.15" customHeight="1">
      <c r="D3431" s="105" t="s">
        <v>960</v>
      </c>
      <c r="E3431" s="104"/>
      <c r="F3431" s="103" t="s">
        <v>112</v>
      </c>
      <c r="G3431" s="103" t="s">
        <v>113</v>
      </c>
      <c r="H3431" s="150" t="s">
        <v>959</v>
      </c>
      <c r="I3431" s="142" t="s">
        <v>958</v>
      </c>
      <c r="J3431" s="141" t="s">
        <v>8</v>
      </c>
    </row>
    <row r="3432" spans="1:10" ht="24.75" customHeight="1">
      <c r="D3432" s="114" t="s">
        <v>1083</v>
      </c>
      <c r="E3432" s="107" t="s">
        <v>1082</v>
      </c>
      <c r="F3432" s="98" t="s">
        <v>136</v>
      </c>
      <c r="G3432" s="98" t="s">
        <v>137</v>
      </c>
      <c r="H3432" s="151">
        <v>1</v>
      </c>
      <c r="I3432" s="145">
        <v>11.06</v>
      </c>
      <c r="J3432" s="145">
        <v>11.06</v>
      </c>
    </row>
    <row r="3433" spans="1:10" ht="13.15" customHeight="1">
      <c r="A3433" s="93">
        <v>442</v>
      </c>
      <c r="B3433" s="93" t="s">
        <v>571</v>
      </c>
      <c r="C3433" s="1">
        <f>J3433</f>
        <v>11.06</v>
      </c>
      <c r="D3433" s="97"/>
      <c r="E3433" s="96"/>
      <c r="F3433" s="96"/>
      <c r="G3433" s="95"/>
      <c r="H3433" s="149" t="s">
        <v>951</v>
      </c>
      <c r="I3433" s="144"/>
      <c r="J3433" s="140">
        <v>11.06</v>
      </c>
    </row>
    <row r="3434" spans="1:10" ht="17.649999999999999" customHeight="1">
      <c r="D3434" s="113" t="s">
        <v>1081</v>
      </c>
      <c r="E3434" s="112"/>
      <c r="F3434" s="112"/>
      <c r="G3434" s="112"/>
      <c r="H3434" s="148"/>
      <c r="I3434" s="143"/>
      <c r="J3434" s="144"/>
    </row>
    <row r="3435" spans="1:10" ht="13.15" customHeight="1">
      <c r="D3435" s="105" t="s">
        <v>991</v>
      </c>
      <c r="E3435" s="104"/>
      <c r="F3435" s="103" t="s">
        <v>112</v>
      </c>
      <c r="G3435" s="103" t="s">
        <v>113</v>
      </c>
      <c r="H3435" s="150" t="s">
        <v>959</v>
      </c>
      <c r="I3435" s="142" t="s">
        <v>958</v>
      </c>
      <c r="J3435" s="141" t="s">
        <v>8</v>
      </c>
    </row>
    <row r="3436" spans="1:10" ht="13.15" customHeight="1">
      <c r="D3436" s="118">
        <v>88309</v>
      </c>
      <c r="E3436" s="99" t="s">
        <v>1080</v>
      </c>
      <c r="F3436" s="98" t="s">
        <v>121</v>
      </c>
      <c r="G3436" s="98" t="s">
        <v>147</v>
      </c>
      <c r="H3436" s="151">
        <v>1</v>
      </c>
      <c r="I3436" s="145">
        <v>17.79</v>
      </c>
      <c r="J3436" s="145">
        <v>17.79</v>
      </c>
    </row>
    <row r="3437" spans="1:10" ht="13.15" customHeight="1">
      <c r="D3437" s="118">
        <v>88316</v>
      </c>
      <c r="E3437" s="99" t="s">
        <v>970</v>
      </c>
      <c r="F3437" s="98" t="s">
        <v>121</v>
      </c>
      <c r="G3437" s="98" t="s">
        <v>147</v>
      </c>
      <c r="H3437" s="151">
        <v>3.7305100000000007</v>
      </c>
      <c r="I3437" s="145">
        <v>13.88</v>
      </c>
      <c r="J3437" s="145">
        <v>51.77</v>
      </c>
    </row>
    <row r="3438" spans="1:10" ht="13.15" customHeight="1">
      <c r="D3438" s="105" t="s">
        <v>965</v>
      </c>
      <c r="E3438" s="104"/>
      <c r="F3438" s="103" t="s">
        <v>112</v>
      </c>
      <c r="G3438" s="103" t="s">
        <v>113</v>
      </c>
      <c r="H3438" s="150" t="s">
        <v>959</v>
      </c>
      <c r="I3438" s="142" t="s">
        <v>958</v>
      </c>
      <c r="J3438" s="141" t="s">
        <v>8</v>
      </c>
    </row>
    <row r="3439" spans="1:10" ht="13.15" customHeight="1">
      <c r="D3439" s="117" t="s">
        <v>1074</v>
      </c>
      <c r="E3439" s="99" t="s">
        <v>1073</v>
      </c>
      <c r="F3439" s="98" t="s">
        <v>140</v>
      </c>
      <c r="G3439" s="98" t="s">
        <v>177</v>
      </c>
      <c r="H3439" s="151">
        <v>69.98</v>
      </c>
      <c r="I3439" s="145">
        <v>0.71</v>
      </c>
      <c r="J3439" s="145">
        <v>49.68</v>
      </c>
    </row>
    <row r="3440" spans="1:10" ht="13.15" customHeight="1">
      <c r="D3440" s="117" t="s">
        <v>1072</v>
      </c>
      <c r="E3440" s="99" t="s">
        <v>1071</v>
      </c>
      <c r="F3440" s="98" t="s">
        <v>140</v>
      </c>
      <c r="G3440" s="98" t="s">
        <v>155</v>
      </c>
      <c r="H3440" s="151">
        <v>0.157</v>
      </c>
      <c r="I3440" s="145">
        <v>50</v>
      </c>
      <c r="J3440" s="145">
        <v>7.85</v>
      </c>
    </row>
    <row r="3441" spans="1:10" ht="13.15" customHeight="1">
      <c r="D3441" s="117" t="s">
        <v>1079</v>
      </c>
      <c r="E3441" s="99" t="s">
        <v>1078</v>
      </c>
      <c r="F3441" s="98" t="s">
        <v>140</v>
      </c>
      <c r="G3441" s="98" t="s">
        <v>155</v>
      </c>
      <c r="H3441" s="151">
        <v>0.18</v>
      </c>
      <c r="I3441" s="145">
        <v>76.73</v>
      </c>
      <c r="J3441" s="145">
        <v>13.81</v>
      </c>
    </row>
    <row r="3442" spans="1:10" ht="13.15" customHeight="1">
      <c r="A3442" s="93">
        <v>443</v>
      </c>
      <c r="B3442" s="93">
        <v>190611</v>
      </c>
      <c r="C3442" s="1">
        <f>J3442</f>
        <v>140.9</v>
      </c>
      <c r="D3442" s="97"/>
      <c r="E3442" s="96"/>
      <c r="F3442" s="96"/>
      <c r="G3442" s="95"/>
      <c r="H3442" s="149" t="s">
        <v>951</v>
      </c>
      <c r="I3442" s="144"/>
      <c r="J3442" s="140">
        <v>140.9</v>
      </c>
    </row>
    <row r="3443" spans="1:10" ht="17.649999999999999" customHeight="1">
      <c r="D3443" s="113" t="s">
        <v>1077</v>
      </c>
      <c r="E3443" s="112"/>
      <c r="F3443" s="112"/>
      <c r="G3443" s="112"/>
      <c r="H3443" s="148"/>
      <c r="I3443" s="143"/>
      <c r="J3443" s="144"/>
    </row>
    <row r="3444" spans="1:10" ht="13.15" customHeight="1">
      <c r="D3444" s="105" t="s">
        <v>991</v>
      </c>
      <c r="E3444" s="104"/>
      <c r="F3444" s="103" t="s">
        <v>112</v>
      </c>
      <c r="G3444" s="103" t="s">
        <v>113</v>
      </c>
      <c r="H3444" s="150" t="s">
        <v>959</v>
      </c>
      <c r="I3444" s="142" t="s">
        <v>958</v>
      </c>
      <c r="J3444" s="141" t="s">
        <v>8</v>
      </c>
    </row>
    <row r="3445" spans="1:10" ht="22.15" customHeight="1">
      <c r="D3445" s="118">
        <v>88274</v>
      </c>
      <c r="E3445" s="99" t="s">
        <v>1076</v>
      </c>
      <c r="F3445" s="98" t="s">
        <v>121</v>
      </c>
      <c r="G3445" s="98" t="s">
        <v>147</v>
      </c>
      <c r="H3445" s="151">
        <v>0.93508860759493295</v>
      </c>
      <c r="I3445" s="145">
        <v>19.7</v>
      </c>
      <c r="J3445" s="145">
        <v>18.420000000000002</v>
      </c>
    </row>
    <row r="3446" spans="1:10" ht="17.25" customHeight="1">
      <c r="D3446" s="118">
        <v>88243</v>
      </c>
      <c r="E3446" s="99" t="s">
        <v>1075</v>
      </c>
      <c r="F3446" s="98" t="s">
        <v>121</v>
      </c>
      <c r="G3446" s="98" t="s">
        <v>147</v>
      </c>
      <c r="H3446" s="151">
        <v>0.8</v>
      </c>
      <c r="I3446" s="145">
        <v>16.559999999999999</v>
      </c>
      <c r="J3446" s="145">
        <v>13.24</v>
      </c>
    </row>
    <row r="3447" spans="1:10" ht="13.15" customHeight="1">
      <c r="D3447" s="105" t="s">
        <v>965</v>
      </c>
      <c r="E3447" s="104"/>
      <c r="F3447" s="103" t="s">
        <v>112</v>
      </c>
      <c r="G3447" s="103" t="s">
        <v>113</v>
      </c>
      <c r="H3447" s="150" t="s">
        <v>959</v>
      </c>
      <c r="I3447" s="142" t="s">
        <v>958</v>
      </c>
      <c r="J3447" s="141" t="s">
        <v>8</v>
      </c>
    </row>
    <row r="3448" spans="1:10" ht="13.15" customHeight="1">
      <c r="D3448" s="117" t="s">
        <v>1074</v>
      </c>
      <c r="E3448" s="99" t="s">
        <v>1073</v>
      </c>
      <c r="F3448" s="98" t="s">
        <v>140</v>
      </c>
      <c r="G3448" s="98" t="s">
        <v>177</v>
      </c>
      <c r="H3448" s="151">
        <v>4.5999999999999996</v>
      </c>
      <c r="I3448" s="145">
        <v>0.71</v>
      </c>
      <c r="J3448" s="145">
        <v>3.26</v>
      </c>
    </row>
    <row r="3449" spans="1:10" ht="13.15" customHeight="1">
      <c r="D3449" s="117" t="s">
        <v>1072</v>
      </c>
      <c r="E3449" s="99" t="s">
        <v>1071</v>
      </c>
      <c r="F3449" s="98" t="s">
        <v>140</v>
      </c>
      <c r="G3449" s="98" t="s">
        <v>155</v>
      </c>
      <c r="H3449" s="151">
        <v>1E-3</v>
      </c>
      <c r="I3449" s="145">
        <v>50</v>
      </c>
      <c r="J3449" s="145">
        <v>0.05</v>
      </c>
    </row>
    <row r="3450" spans="1:10" ht="13.15" customHeight="1">
      <c r="D3450" s="110" t="s">
        <v>1070</v>
      </c>
      <c r="E3450" s="99" t="s">
        <v>1069</v>
      </c>
      <c r="F3450" s="98" t="s">
        <v>140</v>
      </c>
      <c r="G3450" s="116" t="s">
        <v>118</v>
      </c>
      <c r="H3450" s="151">
        <v>2</v>
      </c>
      <c r="I3450" s="145">
        <v>80</v>
      </c>
      <c r="J3450" s="145">
        <v>160</v>
      </c>
    </row>
    <row r="3451" spans="1:10" ht="13.15" customHeight="1">
      <c r="D3451" s="110" t="s">
        <v>1068</v>
      </c>
      <c r="E3451" s="99" t="s">
        <v>1067</v>
      </c>
      <c r="F3451" s="98" t="s">
        <v>140</v>
      </c>
      <c r="G3451" s="116" t="s">
        <v>122</v>
      </c>
      <c r="H3451" s="151">
        <v>1.05</v>
      </c>
      <c r="I3451" s="145">
        <v>341.34545454545452</v>
      </c>
      <c r="J3451" s="145">
        <v>358.41</v>
      </c>
    </row>
    <row r="3452" spans="1:10" ht="13.15" customHeight="1">
      <c r="A3452" s="93">
        <v>444</v>
      </c>
      <c r="B3452" s="93">
        <v>190404</v>
      </c>
      <c r="C3452" s="1">
        <f>J3452</f>
        <v>553.38</v>
      </c>
      <c r="D3452" s="97"/>
      <c r="E3452" s="96"/>
      <c r="F3452" s="96"/>
      <c r="G3452" s="95"/>
      <c r="H3452" s="149" t="s">
        <v>951</v>
      </c>
      <c r="I3452" s="144"/>
      <c r="J3452" s="140">
        <v>553.38</v>
      </c>
    </row>
    <row r="3453" spans="1:10" ht="17.649999999999999" customHeight="1">
      <c r="D3453" s="113" t="s">
        <v>1066</v>
      </c>
      <c r="E3453" s="112"/>
      <c r="F3453" s="112"/>
      <c r="G3453" s="112"/>
      <c r="H3453" s="148"/>
      <c r="I3453" s="143"/>
      <c r="J3453" s="144"/>
    </row>
    <row r="3454" spans="1:10" ht="13.15" customHeight="1">
      <c r="A3454" s="93">
        <v>445</v>
      </c>
      <c r="B3454" s="93" t="s">
        <v>692</v>
      </c>
      <c r="C3454" s="1">
        <f>J3454</f>
        <v>234.72</v>
      </c>
      <c r="D3454" s="113"/>
      <c r="E3454" s="94"/>
      <c r="H3454" s="149" t="s">
        <v>951</v>
      </c>
      <c r="J3454" s="140">
        <v>234.72</v>
      </c>
    </row>
    <row r="3455" spans="1:10" ht="17.649999999999999" customHeight="1">
      <c r="D3455" s="113" t="s">
        <v>1065</v>
      </c>
      <c r="E3455" s="112"/>
      <c r="F3455" s="112"/>
      <c r="G3455" s="112"/>
      <c r="H3455" s="148"/>
      <c r="I3455" s="143"/>
      <c r="J3455" s="144"/>
    </row>
    <row r="3456" spans="1:10" ht="13.15" customHeight="1">
      <c r="A3456" s="93">
        <v>446</v>
      </c>
      <c r="B3456" s="93" t="s">
        <v>693</v>
      </c>
      <c r="C3456" s="1">
        <f>J3456</f>
        <v>595.54999999999995</v>
      </c>
      <c r="D3456" s="113"/>
      <c r="E3456" s="94"/>
      <c r="H3456" s="149" t="s">
        <v>951</v>
      </c>
      <c r="J3456" s="140">
        <v>595.54999999999995</v>
      </c>
    </row>
    <row r="3457" spans="1:10" ht="19.149999999999999" customHeight="1">
      <c r="D3457" s="109" t="s">
        <v>1064</v>
      </c>
      <c r="E3457" s="108"/>
      <c r="F3457" s="108"/>
      <c r="G3457" s="108"/>
      <c r="H3457" s="152"/>
      <c r="I3457" s="146"/>
      <c r="J3457" s="147"/>
    </row>
    <row r="3458" spans="1:10" ht="13.15" customHeight="1">
      <c r="D3458" s="105" t="s">
        <v>965</v>
      </c>
      <c r="E3458" s="104"/>
      <c r="F3458" s="103" t="s">
        <v>112</v>
      </c>
      <c r="G3458" s="103" t="s">
        <v>113</v>
      </c>
      <c r="H3458" s="150" t="s">
        <v>959</v>
      </c>
      <c r="I3458" s="142" t="s">
        <v>958</v>
      </c>
      <c r="J3458" s="141" t="s">
        <v>8</v>
      </c>
    </row>
    <row r="3459" spans="1:10" ht="17.649999999999999" customHeight="1">
      <c r="D3459" s="110" t="s">
        <v>1053</v>
      </c>
      <c r="E3459" s="99" t="s">
        <v>1052</v>
      </c>
      <c r="F3459" s="98" t="s">
        <v>136</v>
      </c>
      <c r="G3459" s="98" t="s">
        <v>547</v>
      </c>
      <c r="H3459" s="151">
        <v>0.89600000000000002</v>
      </c>
      <c r="I3459" s="145">
        <v>14.02</v>
      </c>
      <c r="J3459" s="145">
        <v>12.56</v>
      </c>
    </row>
    <row r="3460" spans="1:10" ht="13.15" customHeight="1">
      <c r="D3460" s="110" t="s">
        <v>1051</v>
      </c>
      <c r="E3460" s="99" t="s">
        <v>1050</v>
      </c>
      <c r="F3460" s="98" t="s">
        <v>136</v>
      </c>
      <c r="G3460" s="98" t="s">
        <v>547</v>
      </c>
      <c r="H3460" s="151">
        <v>6.5000000000000002E-2</v>
      </c>
      <c r="I3460" s="145">
        <v>31.59</v>
      </c>
      <c r="J3460" s="145">
        <v>2.0499999999999998</v>
      </c>
    </row>
    <row r="3461" spans="1:10" ht="19.149999999999999" customHeight="1">
      <c r="D3461" s="110" t="s">
        <v>1049</v>
      </c>
      <c r="E3461" s="107" t="s">
        <v>1048</v>
      </c>
      <c r="F3461" s="98" t="s">
        <v>136</v>
      </c>
      <c r="G3461" s="98" t="s">
        <v>226</v>
      </c>
      <c r="H3461" s="151">
        <v>3.3330000000000002</v>
      </c>
      <c r="I3461" s="145">
        <v>1.32</v>
      </c>
      <c r="J3461" s="145">
        <v>4.3899999999999997</v>
      </c>
    </row>
    <row r="3462" spans="1:10" ht="19.149999999999999" customHeight="1">
      <c r="D3462" s="110" t="s">
        <v>1063</v>
      </c>
      <c r="E3462" s="107" t="s">
        <v>1062</v>
      </c>
      <c r="F3462" s="98" t="s">
        <v>136</v>
      </c>
      <c r="G3462" s="98" t="s">
        <v>187</v>
      </c>
      <c r="H3462" s="151">
        <v>6.25</v>
      </c>
      <c r="I3462" s="145">
        <v>28.63</v>
      </c>
      <c r="J3462" s="145">
        <v>178.93</v>
      </c>
    </row>
    <row r="3463" spans="1:10" ht="19.149999999999999" customHeight="1">
      <c r="D3463" s="110" t="s">
        <v>1061</v>
      </c>
      <c r="E3463" s="107" t="s">
        <v>1060</v>
      </c>
      <c r="F3463" s="98" t="s">
        <v>136</v>
      </c>
      <c r="G3463" s="98" t="s">
        <v>187</v>
      </c>
      <c r="H3463" s="151">
        <v>2.0230000000000001</v>
      </c>
      <c r="I3463" s="145">
        <v>38.44</v>
      </c>
      <c r="J3463" s="145">
        <v>77.760000000000005</v>
      </c>
    </row>
    <row r="3464" spans="1:10" ht="19.149999999999999" customHeight="1">
      <c r="D3464" s="110" t="s">
        <v>1059</v>
      </c>
      <c r="E3464" s="107" t="s">
        <v>1058</v>
      </c>
      <c r="F3464" s="98" t="s">
        <v>136</v>
      </c>
      <c r="G3464" s="98" t="s">
        <v>187</v>
      </c>
      <c r="H3464" s="151">
        <v>0.92600000000000005</v>
      </c>
      <c r="I3464" s="145">
        <v>56.03</v>
      </c>
      <c r="J3464" s="145">
        <v>51.88</v>
      </c>
    </row>
    <row r="3465" spans="1:10" ht="19.149999999999999" customHeight="1">
      <c r="D3465" s="110" t="s">
        <v>1057</v>
      </c>
      <c r="E3465" s="107" t="s">
        <v>1056</v>
      </c>
      <c r="F3465" s="98" t="s">
        <v>136</v>
      </c>
      <c r="G3465" s="98" t="s">
        <v>187</v>
      </c>
      <c r="H3465" s="151">
        <v>1.0289999999999999</v>
      </c>
      <c r="I3465" s="145">
        <v>61.91</v>
      </c>
      <c r="J3465" s="145">
        <v>63.7</v>
      </c>
    </row>
    <row r="3466" spans="1:10" ht="13.15" customHeight="1">
      <c r="D3466" s="105" t="s">
        <v>960</v>
      </c>
      <c r="E3466" s="104"/>
      <c r="F3466" s="103" t="s">
        <v>112</v>
      </c>
      <c r="G3466" s="103" t="s">
        <v>113</v>
      </c>
      <c r="H3466" s="150" t="s">
        <v>959</v>
      </c>
      <c r="I3466" s="142" t="s">
        <v>958</v>
      </c>
      <c r="J3466" s="141" t="s">
        <v>8</v>
      </c>
    </row>
    <row r="3467" spans="1:10" ht="13.15" customHeight="1">
      <c r="D3467" s="110" t="s">
        <v>1037</v>
      </c>
      <c r="E3467" s="99" t="s">
        <v>1036</v>
      </c>
      <c r="F3467" s="98" t="s">
        <v>136</v>
      </c>
      <c r="G3467" s="98" t="s">
        <v>993</v>
      </c>
      <c r="H3467" s="151">
        <v>4.5259999999999998</v>
      </c>
      <c r="I3467" s="145">
        <v>15.25</v>
      </c>
      <c r="J3467" s="145">
        <v>69.02</v>
      </c>
    </row>
    <row r="3468" spans="1:10" ht="13.15" customHeight="1">
      <c r="D3468" s="110" t="s">
        <v>1035</v>
      </c>
      <c r="E3468" s="99" t="s">
        <v>1034</v>
      </c>
      <c r="F3468" s="98" t="s">
        <v>136</v>
      </c>
      <c r="G3468" s="98" t="s">
        <v>993</v>
      </c>
      <c r="H3468" s="151">
        <v>4.0109180233773349</v>
      </c>
      <c r="I3468" s="145">
        <v>18.809999999999999</v>
      </c>
      <c r="J3468" s="145">
        <v>75.44</v>
      </c>
    </row>
    <row r="3469" spans="1:10" ht="13.15" customHeight="1">
      <c r="A3469" s="93">
        <v>447</v>
      </c>
      <c r="B3469" s="93" t="s">
        <v>655</v>
      </c>
      <c r="C3469" s="1">
        <f>J3469</f>
        <v>535.73</v>
      </c>
      <c r="D3469" s="97"/>
      <c r="E3469" s="96"/>
      <c r="F3469" s="96"/>
      <c r="G3469" s="95"/>
      <c r="H3469" s="149" t="s">
        <v>951</v>
      </c>
      <c r="I3469" s="144"/>
      <c r="J3469" s="140">
        <v>535.73</v>
      </c>
    </row>
    <row r="3470" spans="1:10" ht="19.149999999999999" customHeight="1">
      <c r="D3470" s="109" t="s">
        <v>1055</v>
      </c>
      <c r="E3470" s="108"/>
      <c r="F3470" s="108"/>
      <c r="G3470" s="108"/>
      <c r="H3470" s="152"/>
      <c r="I3470" s="146"/>
      <c r="J3470" s="147"/>
    </row>
    <row r="3471" spans="1:10" ht="13.15" customHeight="1">
      <c r="D3471" s="105" t="s">
        <v>965</v>
      </c>
      <c r="E3471" s="104"/>
      <c r="F3471" s="103" t="s">
        <v>112</v>
      </c>
      <c r="G3471" s="103" t="s">
        <v>113</v>
      </c>
      <c r="H3471" s="150" t="s">
        <v>959</v>
      </c>
      <c r="I3471" s="142" t="s">
        <v>958</v>
      </c>
      <c r="J3471" s="141" t="s">
        <v>8</v>
      </c>
    </row>
    <row r="3472" spans="1:10" ht="17.649999999999999" customHeight="1">
      <c r="D3472" s="110" t="s">
        <v>1053</v>
      </c>
      <c r="E3472" s="99" t="s">
        <v>1052</v>
      </c>
      <c r="F3472" s="98" t="s">
        <v>136</v>
      </c>
      <c r="G3472" s="98" t="s">
        <v>547</v>
      </c>
      <c r="H3472" s="151">
        <v>1.4</v>
      </c>
      <c r="I3472" s="145">
        <v>14.02</v>
      </c>
      <c r="J3472" s="145">
        <v>19.62</v>
      </c>
    </row>
    <row r="3473" spans="1:10" ht="13.15" customHeight="1">
      <c r="D3473" s="110" t="s">
        <v>1051</v>
      </c>
      <c r="E3473" s="99" t="s">
        <v>1050</v>
      </c>
      <c r="F3473" s="98" t="s">
        <v>136</v>
      </c>
      <c r="G3473" s="98" t="s">
        <v>547</v>
      </c>
      <c r="H3473" s="151">
        <v>3.0000000000000001E-3</v>
      </c>
      <c r="I3473" s="145">
        <v>31.59</v>
      </c>
      <c r="J3473" s="145">
        <v>0.09</v>
      </c>
    </row>
    <row r="3474" spans="1:10" ht="19.149999999999999" customHeight="1">
      <c r="D3474" s="110" t="s">
        <v>1049</v>
      </c>
      <c r="E3474" s="107" t="s">
        <v>1048</v>
      </c>
      <c r="F3474" s="98" t="s">
        <v>136</v>
      </c>
      <c r="G3474" s="98" t="s">
        <v>226</v>
      </c>
      <c r="H3474" s="151">
        <v>3.3330000000000002</v>
      </c>
      <c r="I3474" s="145">
        <v>1.32</v>
      </c>
      <c r="J3474" s="145">
        <v>4.3899999999999997</v>
      </c>
    </row>
    <row r="3475" spans="1:10" ht="19.149999999999999" customHeight="1">
      <c r="D3475" s="110" t="s">
        <v>1047</v>
      </c>
      <c r="E3475" s="107" t="s">
        <v>1046</v>
      </c>
      <c r="F3475" s="98" t="s">
        <v>136</v>
      </c>
      <c r="G3475" s="98" t="s">
        <v>226</v>
      </c>
      <c r="H3475" s="151">
        <v>5</v>
      </c>
      <c r="I3475" s="145">
        <v>0.25</v>
      </c>
      <c r="J3475" s="145">
        <v>1.25</v>
      </c>
    </row>
    <row r="3476" spans="1:10" ht="13.15" customHeight="1">
      <c r="D3476" s="110" t="s">
        <v>1045</v>
      </c>
      <c r="E3476" s="99" t="s">
        <v>1044</v>
      </c>
      <c r="F3476" s="98" t="s">
        <v>136</v>
      </c>
      <c r="G3476" s="98" t="s">
        <v>187</v>
      </c>
      <c r="H3476" s="151">
        <v>3.149</v>
      </c>
      <c r="I3476" s="145">
        <v>7.9</v>
      </c>
      <c r="J3476" s="145">
        <v>24.87</v>
      </c>
    </row>
    <row r="3477" spans="1:10" ht="13.15" customHeight="1">
      <c r="D3477" s="110" t="s">
        <v>1043</v>
      </c>
      <c r="E3477" s="99" t="s">
        <v>1042</v>
      </c>
      <c r="F3477" s="98" t="s">
        <v>136</v>
      </c>
      <c r="G3477" s="98" t="s">
        <v>547</v>
      </c>
      <c r="H3477" s="151">
        <v>3.4089999999999998</v>
      </c>
      <c r="I3477" s="145">
        <v>40.36</v>
      </c>
      <c r="J3477" s="145">
        <v>137.58000000000001</v>
      </c>
    </row>
    <row r="3478" spans="1:10" ht="19.149999999999999" customHeight="1">
      <c r="D3478" s="110" t="s">
        <v>1041</v>
      </c>
      <c r="E3478" s="107" t="s">
        <v>1040</v>
      </c>
      <c r="F3478" s="98" t="s">
        <v>136</v>
      </c>
      <c r="G3478" s="98" t="s">
        <v>137</v>
      </c>
      <c r="H3478" s="151">
        <v>0.998</v>
      </c>
      <c r="I3478" s="145">
        <v>765.85</v>
      </c>
      <c r="J3478" s="145">
        <v>764.31</v>
      </c>
    </row>
    <row r="3479" spans="1:10" ht="13.15" customHeight="1">
      <c r="D3479" s="110" t="s">
        <v>1039</v>
      </c>
      <c r="E3479" s="99" t="s">
        <v>1038</v>
      </c>
      <c r="F3479" s="98" t="s">
        <v>136</v>
      </c>
      <c r="G3479" s="98" t="s">
        <v>226</v>
      </c>
      <c r="H3479" s="151">
        <v>0.85499999999999998</v>
      </c>
      <c r="I3479" s="145">
        <v>19.489999999999998</v>
      </c>
      <c r="J3479" s="145">
        <v>16.66</v>
      </c>
    </row>
    <row r="3480" spans="1:10" ht="13.15" customHeight="1">
      <c r="D3480" s="105" t="s">
        <v>960</v>
      </c>
      <c r="E3480" s="104"/>
      <c r="F3480" s="103" t="s">
        <v>112</v>
      </c>
      <c r="G3480" s="103" t="s">
        <v>113</v>
      </c>
      <c r="H3480" s="150" t="s">
        <v>959</v>
      </c>
      <c r="I3480" s="142" t="s">
        <v>958</v>
      </c>
      <c r="J3480" s="141" t="s">
        <v>8</v>
      </c>
    </row>
    <row r="3481" spans="1:10" ht="13.15" customHeight="1">
      <c r="D3481" s="110" t="s">
        <v>1037</v>
      </c>
      <c r="E3481" s="99" t="s">
        <v>1036</v>
      </c>
      <c r="F3481" s="98" t="s">
        <v>136</v>
      </c>
      <c r="G3481" s="98" t="s">
        <v>993</v>
      </c>
      <c r="H3481" s="151">
        <v>2.754</v>
      </c>
      <c r="I3481" s="145">
        <v>15.25</v>
      </c>
      <c r="J3481" s="145">
        <v>41.99</v>
      </c>
    </row>
    <row r="3482" spans="1:10" ht="13.15" customHeight="1">
      <c r="D3482" s="110" t="s">
        <v>1035</v>
      </c>
      <c r="E3482" s="99" t="s">
        <v>1034</v>
      </c>
      <c r="F3482" s="98" t="s">
        <v>136</v>
      </c>
      <c r="G3482" s="98" t="s">
        <v>993</v>
      </c>
      <c r="H3482" s="151">
        <v>0.49853546316269859</v>
      </c>
      <c r="I3482" s="145">
        <v>18.809999999999999</v>
      </c>
      <c r="J3482" s="145">
        <v>9.3699999999999992</v>
      </c>
    </row>
    <row r="3483" spans="1:10" ht="13.15" customHeight="1">
      <c r="A3483" s="93">
        <v>448</v>
      </c>
      <c r="B3483" s="93" t="s">
        <v>658</v>
      </c>
      <c r="C3483" s="1">
        <f>J3483</f>
        <v>1020.1299999999999</v>
      </c>
      <c r="D3483" s="97"/>
      <c r="E3483" s="96"/>
      <c r="F3483" s="96"/>
      <c r="G3483" s="95"/>
      <c r="H3483" s="149" t="s">
        <v>951</v>
      </c>
      <c r="I3483" s="144"/>
      <c r="J3483" s="140">
        <v>1020.1299999999999</v>
      </c>
    </row>
    <row r="3484" spans="1:10" ht="17.649999999999999" customHeight="1">
      <c r="D3484" s="113" t="s">
        <v>1054</v>
      </c>
      <c r="E3484" s="112"/>
      <c r="F3484" s="112"/>
      <c r="G3484" s="112"/>
      <c r="H3484" s="148"/>
      <c r="I3484" s="143"/>
      <c r="J3484" s="144"/>
    </row>
    <row r="3485" spans="1:10" ht="13.15" customHeight="1">
      <c r="D3485" s="105" t="s">
        <v>965</v>
      </c>
      <c r="E3485" s="104"/>
      <c r="F3485" s="103" t="s">
        <v>112</v>
      </c>
      <c r="G3485" s="103" t="s">
        <v>113</v>
      </c>
      <c r="H3485" s="150" t="s">
        <v>959</v>
      </c>
      <c r="I3485" s="142" t="s">
        <v>958</v>
      </c>
      <c r="J3485" s="141" t="s">
        <v>8</v>
      </c>
    </row>
    <row r="3486" spans="1:10" ht="17.649999999999999" customHeight="1">
      <c r="D3486" s="110" t="s">
        <v>1053</v>
      </c>
      <c r="E3486" s="99" t="s">
        <v>1052</v>
      </c>
      <c r="F3486" s="98" t="s">
        <v>136</v>
      </c>
      <c r="G3486" s="98" t="s">
        <v>547</v>
      </c>
      <c r="H3486" s="151">
        <v>1.4</v>
      </c>
      <c r="I3486" s="145">
        <v>14.02</v>
      </c>
      <c r="J3486" s="145">
        <v>19.62</v>
      </c>
    </row>
    <row r="3487" spans="1:10" ht="13.15" customHeight="1">
      <c r="D3487" s="110" t="s">
        <v>1051</v>
      </c>
      <c r="E3487" s="99" t="s">
        <v>1050</v>
      </c>
      <c r="F3487" s="98" t="s">
        <v>136</v>
      </c>
      <c r="G3487" s="98" t="s">
        <v>547</v>
      </c>
      <c r="H3487" s="151">
        <v>3.0000000000000001E-3</v>
      </c>
      <c r="I3487" s="145">
        <v>31.59</v>
      </c>
      <c r="J3487" s="145">
        <v>0.09</v>
      </c>
    </row>
    <row r="3488" spans="1:10" ht="19.149999999999999" customHeight="1">
      <c r="D3488" s="110" t="s">
        <v>1049</v>
      </c>
      <c r="E3488" s="107" t="s">
        <v>1048</v>
      </c>
      <c r="F3488" s="98" t="s">
        <v>136</v>
      </c>
      <c r="G3488" s="98" t="s">
        <v>226</v>
      </c>
      <c r="H3488" s="151">
        <v>3.3330000000000002</v>
      </c>
      <c r="I3488" s="145">
        <v>1.32</v>
      </c>
      <c r="J3488" s="145">
        <v>4.3899999999999997</v>
      </c>
    </row>
    <row r="3489" spans="1:10" ht="19.149999999999999" customHeight="1">
      <c r="D3489" s="110" t="s">
        <v>1047</v>
      </c>
      <c r="E3489" s="107" t="s">
        <v>1046</v>
      </c>
      <c r="F3489" s="98" t="s">
        <v>136</v>
      </c>
      <c r="G3489" s="98" t="s">
        <v>226</v>
      </c>
      <c r="H3489" s="151">
        <v>5</v>
      </c>
      <c r="I3489" s="145">
        <v>0.25</v>
      </c>
      <c r="J3489" s="145">
        <v>1.25</v>
      </c>
    </row>
    <row r="3490" spans="1:10" ht="13.15" customHeight="1">
      <c r="D3490" s="110" t="s">
        <v>1045</v>
      </c>
      <c r="E3490" s="99" t="s">
        <v>1044</v>
      </c>
      <c r="F3490" s="98" t="s">
        <v>136</v>
      </c>
      <c r="G3490" s="98" t="s">
        <v>187</v>
      </c>
      <c r="H3490" s="151">
        <v>3.149</v>
      </c>
      <c r="I3490" s="145">
        <v>7.9</v>
      </c>
      <c r="J3490" s="145">
        <v>24.87</v>
      </c>
    </row>
    <row r="3491" spans="1:10" ht="13.15" customHeight="1">
      <c r="D3491" s="110" t="s">
        <v>1043</v>
      </c>
      <c r="E3491" s="99" t="s">
        <v>1042</v>
      </c>
      <c r="F3491" s="98" t="s">
        <v>136</v>
      </c>
      <c r="G3491" s="98" t="s">
        <v>547</v>
      </c>
      <c r="H3491" s="151">
        <v>3.4089999999999998</v>
      </c>
      <c r="I3491" s="145">
        <v>40.36</v>
      </c>
      <c r="J3491" s="145">
        <v>137.58000000000001</v>
      </c>
    </row>
    <row r="3492" spans="1:10" ht="19.149999999999999" customHeight="1">
      <c r="D3492" s="110" t="s">
        <v>1041</v>
      </c>
      <c r="E3492" s="107" t="s">
        <v>1040</v>
      </c>
      <c r="F3492" s="98" t="s">
        <v>136</v>
      </c>
      <c r="G3492" s="98" t="s">
        <v>137</v>
      </c>
      <c r="H3492" s="151">
        <v>0.998</v>
      </c>
      <c r="I3492" s="145">
        <v>765.85</v>
      </c>
      <c r="J3492" s="145">
        <v>764.31</v>
      </c>
    </row>
    <row r="3493" spans="1:10" ht="13.15" customHeight="1">
      <c r="D3493" s="110" t="s">
        <v>1039</v>
      </c>
      <c r="E3493" s="99" t="s">
        <v>1038</v>
      </c>
      <c r="F3493" s="98" t="s">
        <v>136</v>
      </c>
      <c r="G3493" s="98" t="s">
        <v>226</v>
      </c>
      <c r="H3493" s="151">
        <v>0.85499999999999998</v>
      </c>
      <c r="I3493" s="145">
        <v>19.489999999999998</v>
      </c>
      <c r="J3493" s="145">
        <v>16.66</v>
      </c>
    </row>
    <row r="3494" spans="1:10" ht="13.15" customHeight="1">
      <c r="D3494" s="105" t="s">
        <v>960</v>
      </c>
      <c r="E3494" s="104"/>
      <c r="F3494" s="103" t="s">
        <v>112</v>
      </c>
      <c r="G3494" s="103" t="s">
        <v>113</v>
      </c>
      <c r="H3494" s="150" t="s">
        <v>959</v>
      </c>
      <c r="I3494" s="142" t="s">
        <v>958</v>
      </c>
      <c r="J3494" s="141" t="s">
        <v>8</v>
      </c>
    </row>
    <row r="3495" spans="1:10" ht="13.15" customHeight="1">
      <c r="D3495" s="110" t="s">
        <v>1037</v>
      </c>
      <c r="E3495" s="99" t="s">
        <v>1036</v>
      </c>
      <c r="F3495" s="98" t="s">
        <v>136</v>
      </c>
      <c r="G3495" s="98" t="s">
        <v>993</v>
      </c>
      <c r="H3495" s="151">
        <v>2.754</v>
      </c>
      <c r="I3495" s="145">
        <v>15.25</v>
      </c>
      <c r="J3495" s="145">
        <v>41.99</v>
      </c>
    </row>
    <row r="3496" spans="1:10" ht="13.15" customHeight="1">
      <c r="D3496" s="110" t="s">
        <v>1035</v>
      </c>
      <c r="E3496" s="99" t="s">
        <v>1034</v>
      </c>
      <c r="F3496" s="98" t="s">
        <v>136</v>
      </c>
      <c r="G3496" s="98" t="s">
        <v>993</v>
      </c>
      <c r="H3496" s="151">
        <v>0.49853546316269859</v>
      </c>
      <c r="I3496" s="145">
        <v>18.809999999999999</v>
      </c>
      <c r="J3496" s="145">
        <v>9.3699999999999992</v>
      </c>
    </row>
    <row r="3497" spans="1:10" ht="13.15" customHeight="1">
      <c r="A3497" s="93">
        <v>449</v>
      </c>
      <c r="B3497" s="93" t="s">
        <v>658</v>
      </c>
      <c r="C3497" s="1">
        <f>J3497</f>
        <v>1020.1299999999999</v>
      </c>
      <c r="D3497" s="97"/>
      <c r="E3497" s="96"/>
      <c r="F3497" s="96"/>
      <c r="G3497" s="95"/>
      <c r="H3497" s="149" t="s">
        <v>951</v>
      </c>
      <c r="I3497" s="144"/>
      <c r="J3497" s="140">
        <v>1020.1299999999999</v>
      </c>
    </row>
    <row r="3498" spans="1:10" ht="17.649999999999999" customHeight="1">
      <c r="D3498" s="113" t="s">
        <v>1033</v>
      </c>
      <c r="E3498" s="112"/>
      <c r="F3498" s="112"/>
      <c r="G3498" s="112"/>
      <c r="H3498" s="148"/>
      <c r="I3498" s="143"/>
      <c r="J3498" s="144"/>
    </row>
    <row r="3499" spans="1:10" ht="13.15" customHeight="1">
      <c r="D3499" s="105" t="s">
        <v>991</v>
      </c>
      <c r="E3499" s="104"/>
      <c r="F3499" s="103" t="s">
        <v>112</v>
      </c>
      <c r="G3499" s="103" t="s">
        <v>113</v>
      </c>
      <c r="H3499" s="150" t="s">
        <v>959</v>
      </c>
      <c r="I3499" s="142" t="s">
        <v>958</v>
      </c>
      <c r="J3499" s="141" t="s">
        <v>8</v>
      </c>
    </row>
    <row r="3500" spans="1:10" ht="13.15" customHeight="1">
      <c r="D3500" s="114" t="s">
        <v>1005</v>
      </c>
      <c r="E3500" s="99" t="s">
        <v>1004</v>
      </c>
      <c r="F3500" s="98" t="s">
        <v>136</v>
      </c>
      <c r="G3500" s="98" t="s">
        <v>993</v>
      </c>
      <c r="H3500" s="151">
        <v>0.6</v>
      </c>
      <c r="I3500" s="145">
        <v>13.99</v>
      </c>
      <c r="J3500" s="145">
        <v>8.39</v>
      </c>
    </row>
    <row r="3501" spans="1:10" ht="13.15" customHeight="1">
      <c r="D3501" s="114" t="s">
        <v>1003</v>
      </c>
      <c r="E3501" s="99" t="s">
        <v>1002</v>
      </c>
      <c r="F3501" s="98" t="s">
        <v>136</v>
      </c>
      <c r="G3501" s="98" t="s">
        <v>993</v>
      </c>
      <c r="H3501" s="151">
        <v>0.6</v>
      </c>
      <c r="I3501" s="145">
        <v>10.55</v>
      </c>
      <c r="J3501" s="145">
        <v>6.33</v>
      </c>
    </row>
    <row r="3502" spans="1:10" ht="13.15" customHeight="1">
      <c r="D3502" s="105" t="s">
        <v>965</v>
      </c>
      <c r="E3502" s="104"/>
      <c r="F3502" s="103" t="s">
        <v>112</v>
      </c>
      <c r="G3502" s="103" t="s">
        <v>113</v>
      </c>
      <c r="H3502" s="150" t="s">
        <v>959</v>
      </c>
      <c r="I3502" s="142" t="s">
        <v>958</v>
      </c>
      <c r="J3502" s="141" t="s">
        <v>8</v>
      </c>
    </row>
    <row r="3503" spans="1:10" ht="17.649999999999999" customHeight="1">
      <c r="D3503" s="114" t="s">
        <v>1032</v>
      </c>
      <c r="E3503" s="99" t="s">
        <v>1031</v>
      </c>
      <c r="F3503" s="98" t="s">
        <v>136</v>
      </c>
      <c r="G3503" s="98" t="s">
        <v>226</v>
      </c>
      <c r="H3503" s="151">
        <v>1</v>
      </c>
      <c r="I3503" s="145">
        <v>1620.6461292740053</v>
      </c>
      <c r="J3503" s="145">
        <v>1620.64</v>
      </c>
    </row>
    <row r="3504" spans="1:10" ht="13.15" customHeight="1">
      <c r="D3504" s="105" t="s">
        <v>960</v>
      </c>
      <c r="E3504" s="104"/>
      <c r="F3504" s="103" t="s">
        <v>112</v>
      </c>
      <c r="G3504" s="103" t="s">
        <v>113</v>
      </c>
      <c r="H3504" s="150" t="s">
        <v>959</v>
      </c>
      <c r="I3504" s="142" t="s">
        <v>958</v>
      </c>
      <c r="J3504" s="141" t="s">
        <v>8</v>
      </c>
    </row>
    <row r="3505" spans="1:10" ht="24.75" customHeight="1">
      <c r="D3505" s="114" t="s">
        <v>1030</v>
      </c>
      <c r="E3505" s="99" t="s">
        <v>1029</v>
      </c>
      <c r="F3505" s="98" t="s">
        <v>136</v>
      </c>
      <c r="G3505" s="98" t="s">
        <v>160</v>
      </c>
      <c r="H3505" s="151">
        <v>0.04</v>
      </c>
      <c r="I3505" s="145">
        <v>468.55</v>
      </c>
      <c r="J3505" s="145">
        <v>18.739999999999998</v>
      </c>
    </row>
    <row r="3506" spans="1:10" ht="13.15" customHeight="1">
      <c r="D3506" s="114" t="s">
        <v>995</v>
      </c>
      <c r="E3506" s="99" t="s">
        <v>994</v>
      </c>
      <c r="F3506" s="98" t="s">
        <v>136</v>
      </c>
      <c r="G3506" s="98" t="s">
        <v>993</v>
      </c>
      <c r="H3506" s="151">
        <v>0.6</v>
      </c>
      <c r="I3506" s="145">
        <v>2.98</v>
      </c>
      <c r="J3506" s="145">
        <v>1.78</v>
      </c>
    </row>
    <row r="3507" spans="1:10" ht="13.15" customHeight="1">
      <c r="D3507" s="114" t="s">
        <v>997</v>
      </c>
      <c r="E3507" s="99" t="s">
        <v>996</v>
      </c>
      <c r="F3507" s="98" t="s">
        <v>136</v>
      </c>
      <c r="G3507" s="98" t="s">
        <v>993</v>
      </c>
      <c r="H3507" s="151">
        <v>0.6</v>
      </c>
      <c r="I3507" s="145">
        <v>2.89</v>
      </c>
      <c r="J3507" s="145">
        <v>1.73</v>
      </c>
    </row>
    <row r="3508" spans="1:10" ht="13.15" customHeight="1">
      <c r="A3508" s="93">
        <v>450</v>
      </c>
      <c r="B3508" s="93" t="s">
        <v>662</v>
      </c>
      <c r="C3508" s="1">
        <f>J3508</f>
        <v>1657.6100000000001</v>
      </c>
      <c r="D3508" s="97"/>
      <c r="E3508" s="96"/>
      <c r="F3508" s="96"/>
      <c r="G3508" s="95"/>
      <c r="H3508" s="149" t="s">
        <v>951</v>
      </c>
      <c r="I3508" s="144"/>
      <c r="J3508" s="140">
        <v>1657.6100000000001</v>
      </c>
    </row>
    <row r="3509" spans="1:10" ht="17.649999999999999" customHeight="1">
      <c r="D3509" s="113" t="s">
        <v>1028</v>
      </c>
      <c r="E3509" s="112"/>
      <c r="F3509" s="112"/>
      <c r="G3509" s="112"/>
      <c r="H3509" s="148"/>
      <c r="I3509" s="143"/>
      <c r="J3509" s="144"/>
    </row>
    <row r="3510" spans="1:10" ht="13.15" customHeight="1">
      <c r="D3510" s="105" t="s">
        <v>991</v>
      </c>
      <c r="E3510" s="104"/>
      <c r="F3510" s="103" t="s">
        <v>112</v>
      </c>
      <c r="G3510" s="103" t="s">
        <v>113</v>
      </c>
      <c r="H3510" s="150" t="s">
        <v>959</v>
      </c>
      <c r="I3510" s="142" t="s">
        <v>958</v>
      </c>
      <c r="J3510" s="141" t="s">
        <v>8</v>
      </c>
    </row>
    <row r="3511" spans="1:10" ht="13.15" customHeight="1">
      <c r="D3511" s="115">
        <v>90773</v>
      </c>
      <c r="E3511" s="99" t="s">
        <v>1027</v>
      </c>
      <c r="F3511" s="98" t="s">
        <v>121</v>
      </c>
      <c r="G3511" s="98" t="s">
        <v>993</v>
      </c>
      <c r="H3511" s="151">
        <v>5.4810000000000018E-2</v>
      </c>
      <c r="I3511" s="145">
        <v>13.73</v>
      </c>
      <c r="J3511" s="145">
        <v>0.75</v>
      </c>
    </row>
    <row r="3512" spans="1:10" ht="13.15" customHeight="1">
      <c r="A3512" s="93">
        <v>451</v>
      </c>
      <c r="B3512" s="93" t="s">
        <v>665</v>
      </c>
      <c r="C3512" s="1">
        <f>J3512</f>
        <v>0.75</v>
      </c>
      <c r="D3512" s="97"/>
      <c r="E3512" s="96"/>
      <c r="F3512" s="96"/>
      <c r="G3512" s="95"/>
      <c r="H3512" s="149" t="s">
        <v>951</v>
      </c>
      <c r="I3512" s="144"/>
      <c r="J3512" s="140">
        <v>0.75</v>
      </c>
    </row>
    <row r="3513" spans="1:10" ht="19.149999999999999" customHeight="1">
      <c r="D3513" s="109" t="s">
        <v>1026</v>
      </c>
      <c r="E3513" s="108"/>
      <c r="F3513" s="108"/>
      <c r="G3513" s="108"/>
      <c r="H3513" s="152"/>
      <c r="I3513" s="146"/>
      <c r="J3513" s="147"/>
    </row>
    <row r="3514" spans="1:10" ht="13.15" customHeight="1">
      <c r="D3514" s="105" t="s">
        <v>991</v>
      </c>
      <c r="E3514" s="104"/>
      <c r="F3514" s="103" t="s">
        <v>112</v>
      </c>
      <c r="G3514" s="103" t="s">
        <v>113</v>
      </c>
      <c r="H3514" s="150" t="s">
        <v>959</v>
      </c>
      <c r="I3514" s="142" t="s">
        <v>958</v>
      </c>
      <c r="J3514" s="141" t="s">
        <v>8</v>
      </c>
    </row>
    <row r="3515" spans="1:10" ht="13.15" customHeight="1">
      <c r="D3515" s="114" t="s">
        <v>1005</v>
      </c>
      <c r="E3515" s="99" t="s">
        <v>1004</v>
      </c>
      <c r="F3515" s="98" t="s">
        <v>136</v>
      </c>
      <c r="G3515" s="98" t="s">
        <v>993</v>
      </c>
      <c r="H3515" s="151">
        <v>1.0015384615384602</v>
      </c>
      <c r="I3515" s="145">
        <v>13.99</v>
      </c>
      <c r="J3515" s="145">
        <v>14.01</v>
      </c>
    </row>
    <row r="3516" spans="1:10" ht="13.15" customHeight="1">
      <c r="D3516" s="114" t="s">
        <v>1003</v>
      </c>
      <c r="E3516" s="99" t="s">
        <v>1002</v>
      </c>
      <c r="F3516" s="98" t="s">
        <v>136</v>
      </c>
      <c r="G3516" s="98" t="s">
        <v>993</v>
      </c>
      <c r="H3516" s="151">
        <v>1</v>
      </c>
      <c r="I3516" s="145">
        <v>10.55</v>
      </c>
      <c r="J3516" s="145">
        <v>10.55</v>
      </c>
    </row>
    <row r="3517" spans="1:10" ht="13.15" customHeight="1">
      <c r="D3517" s="105" t="s">
        <v>965</v>
      </c>
      <c r="E3517" s="104"/>
      <c r="F3517" s="103" t="s">
        <v>112</v>
      </c>
      <c r="G3517" s="103" t="s">
        <v>113</v>
      </c>
      <c r="H3517" s="150" t="s">
        <v>959</v>
      </c>
      <c r="I3517" s="142" t="s">
        <v>958</v>
      </c>
      <c r="J3517" s="141" t="s">
        <v>8</v>
      </c>
    </row>
    <row r="3518" spans="1:10" ht="24.75" customHeight="1">
      <c r="D3518" s="114" t="s">
        <v>1025</v>
      </c>
      <c r="E3518" s="107" t="s">
        <v>1024</v>
      </c>
      <c r="F3518" s="98" t="s">
        <v>136</v>
      </c>
      <c r="G3518" s="98" t="s">
        <v>1023</v>
      </c>
      <c r="H3518" s="151">
        <v>0.1646</v>
      </c>
      <c r="I3518" s="145">
        <v>1970.1</v>
      </c>
      <c r="J3518" s="145">
        <v>324.27</v>
      </c>
    </row>
    <row r="3519" spans="1:10" ht="13.15" customHeight="1">
      <c r="D3519" s="105" t="s">
        <v>960</v>
      </c>
      <c r="E3519" s="104"/>
      <c r="F3519" s="103" t="s">
        <v>112</v>
      </c>
      <c r="G3519" s="103" t="s">
        <v>113</v>
      </c>
      <c r="H3519" s="150" t="s">
        <v>959</v>
      </c>
      <c r="I3519" s="142" t="s">
        <v>958</v>
      </c>
      <c r="J3519" s="141" t="s">
        <v>8</v>
      </c>
    </row>
    <row r="3520" spans="1:10" ht="13.15" customHeight="1">
      <c r="D3520" s="114" t="s">
        <v>995</v>
      </c>
      <c r="E3520" s="99" t="s">
        <v>994</v>
      </c>
      <c r="F3520" s="98" t="s">
        <v>136</v>
      </c>
      <c r="G3520" s="98" t="s">
        <v>993</v>
      </c>
      <c r="H3520" s="151">
        <v>1</v>
      </c>
      <c r="I3520" s="145">
        <v>2.98</v>
      </c>
      <c r="J3520" s="145">
        <v>2.98</v>
      </c>
    </row>
    <row r="3521" spans="1:10" ht="13.15" customHeight="1">
      <c r="D3521" s="114" t="s">
        <v>997</v>
      </c>
      <c r="E3521" s="99" t="s">
        <v>996</v>
      </c>
      <c r="F3521" s="98" t="s">
        <v>136</v>
      </c>
      <c r="G3521" s="98" t="s">
        <v>993</v>
      </c>
      <c r="H3521" s="151">
        <v>1</v>
      </c>
      <c r="I3521" s="145">
        <v>2.89</v>
      </c>
      <c r="J3521" s="145">
        <v>2.89</v>
      </c>
    </row>
    <row r="3522" spans="1:10" ht="13.15" customHeight="1">
      <c r="A3522" s="93">
        <v>452</v>
      </c>
      <c r="B3522" s="93" t="s">
        <v>668</v>
      </c>
      <c r="C3522" s="1">
        <f>J3522</f>
        <v>354.7</v>
      </c>
      <c r="D3522" s="97"/>
      <c r="E3522" s="96"/>
      <c r="F3522" s="96"/>
      <c r="G3522" s="95"/>
      <c r="H3522" s="149" t="s">
        <v>951</v>
      </c>
      <c r="I3522" s="144"/>
      <c r="J3522" s="140">
        <v>354.7</v>
      </c>
    </row>
    <row r="3523" spans="1:10" ht="17.649999999999999" customHeight="1">
      <c r="D3523" s="113" t="s">
        <v>1022</v>
      </c>
      <c r="E3523" s="112"/>
      <c r="F3523" s="112"/>
      <c r="G3523" s="112"/>
      <c r="H3523" s="148"/>
      <c r="I3523" s="143"/>
      <c r="J3523" s="144"/>
    </row>
    <row r="3524" spans="1:10" ht="13.15" customHeight="1">
      <c r="D3524" s="105" t="s">
        <v>991</v>
      </c>
      <c r="E3524" s="104"/>
      <c r="F3524" s="103" t="s">
        <v>112</v>
      </c>
      <c r="G3524" s="103" t="s">
        <v>113</v>
      </c>
      <c r="H3524" s="150" t="s">
        <v>959</v>
      </c>
      <c r="I3524" s="142" t="s">
        <v>958</v>
      </c>
      <c r="J3524" s="141" t="s">
        <v>8</v>
      </c>
    </row>
    <row r="3525" spans="1:10" ht="13.15" customHeight="1">
      <c r="D3525" s="110" t="s">
        <v>1003</v>
      </c>
      <c r="E3525" s="99" t="s">
        <v>1002</v>
      </c>
      <c r="F3525" s="98" t="s">
        <v>136</v>
      </c>
      <c r="G3525" s="98" t="s">
        <v>993</v>
      </c>
      <c r="H3525" s="151">
        <v>0.08</v>
      </c>
      <c r="I3525" s="145">
        <v>10.55</v>
      </c>
      <c r="J3525" s="145">
        <v>0.84</v>
      </c>
    </row>
    <row r="3526" spans="1:10" ht="13.15" customHeight="1">
      <c r="D3526" s="110" t="s">
        <v>1021</v>
      </c>
      <c r="E3526" s="99" t="s">
        <v>1020</v>
      </c>
      <c r="F3526" s="98" t="s">
        <v>136</v>
      </c>
      <c r="G3526" s="98" t="s">
        <v>993</v>
      </c>
      <c r="H3526" s="151">
        <v>2.4636363636363606E-2</v>
      </c>
      <c r="I3526" s="145">
        <v>13.53</v>
      </c>
      <c r="J3526" s="145">
        <v>0.33</v>
      </c>
    </row>
    <row r="3527" spans="1:10" ht="13.15" customHeight="1">
      <c r="D3527" s="105" t="s">
        <v>965</v>
      </c>
      <c r="E3527" s="104"/>
      <c r="F3527" s="103" t="s">
        <v>112</v>
      </c>
      <c r="G3527" s="103" t="s">
        <v>113</v>
      </c>
      <c r="H3527" s="150" t="s">
        <v>959</v>
      </c>
      <c r="I3527" s="142" t="s">
        <v>958</v>
      </c>
      <c r="J3527" s="141" t="s">
        <v>8</v>
      </c>
    </row>
    <row r="3528" spans="1:10" ht="13.15" customHeight="1">
      <c r="D3528" s="110" t="s">
        <v>1019</v>
      </c>
      <c r="E3528" s="99" t="s">
        <v>1018</v>
      </c>
      <c r="F3528" s="98" t="s">
        <v>136</v>
      </c>
      <c r="G3528" s="98" t="s">
        <v>160</v>
      </c>
      <c r="H3528" s="151">
        <v>5.0000000000000001E-3</v>
      </c>
      <c r="I3528" s="145">
        <v>127.7</v>
      </c>
      <c r="J3528" s="145">
        <v>0.63</v>
      </c>
    </row>
    <row r="3529" spans="1:10" ht="13.15" customHeight="1">
      <c r="D3529" s="110" t="s">
        <v>1017</v>
      </c>
      <c r="E3529" s="99" t="s">
        <v>1016</v>
      </c>
      <c r="F3529" s="98" t="s">
        <v>136</v>
      </c>
      <c r="G3529" s="98" t="s">
        <v>160</v>
      </c>
      <c r="H3529" s="151">
        <v>0.08</v>
      </c>
      <c r="I3529" s="145">
        <v>42.85</v>
      </c>
      <c r="J3529" s="145">
        <v>3.42</v>
      </c>
    </row>
    <row r="3530" spans="1:10" ht="13.15" customHeight="1">
      <c r="D3530" s="110" t="s">
        <v>1015</v>
      </c>
      <c r="E3530" s="99" t="s">
        <v>1014</v>
      </c>
      <c r="F3530" s="98" t="s">
        <v>136</v>
      </c>
      <c r="G3530" s="98" t="s">
        <v>547</v>
      </c>
      <c r="H3530" s="151">
        <v>0.1</v>
      </c>
      <c r="I3530" s="145">
        <v>2.34</v>
      </c>
      <c r="J3530" s="145">
        <v>0.23</v>
      </c>
    </row>
    <row r="3531" spans="1:10" ht="13.15" customHeight="1">
      <c r="D3531" s="110" t="s">
        <v>1013</v>
      </c>
      <c r="E3531" s="99" t="s">
        <v>1012</v>
      </c>
      <c r="F3531" s="98" t="s">
        <v>136</v>
      </c>
      <c r="G3531" s="98" t="s">
        <v>137</v>
      </c>
      <c r="H3531" s="151">
        <v>1</v>
      </c>
      <c r="I3531" s="145">
        <v>9</v>
      </c>
      <c r="J3531" s="145">
        <v>9</v>
      </c>
    </row>
    <row r="3532" spans="1:10" ht="13.15" customHeight="1">
      <c r="D3532" s="105" t="s">
        <v>960</v>
      </c>
      <c r="E3532" s="104"/>
      <c r="F3532" s="103" t="s">
        <v>112</v>
      </c>
      <c r="G3532" s="103" t="s">
        <v>113</v>
      </c>
      <c r="H3532" s="150" t="s">
        <v>959</v>
      </c>
      <c r="I3532" s="142" t="s">
        <v>958</v>
      </c>
      <c r="J3532" s="141" t="s">
        <v>8</v>
      </c>
    </row>
    <row r="3533" spans="1:10" ht="13.15" customHeight="1">
      <c r="D3533" s="110" t="s">
        <v>995</v>
      </c>
      <c r="E3533" s="99" t="s">
        <v>994</v>
      </c>
      <c r="F3533" s="98" t="s">
        <v>136</v>
      </c>
      <c r="G3533" s="98" t="s">
        <v>993</v>
      </c>
      <c r="H3533" s="151">
        <v>0.08</v>
      </c>
      <c r="I3533" s="145">
        <v>2.98</v>
      </c>
      <c r="J3533" s="145">
        <v>0.23</v>
      </c>
    </row>
    <row r="3534" spans="1:10" ht="13.15" customHeight="1">
      <c r="D3534" s="110" t="s">
        <v>1011</v>
      </c>
      <c r="E3534" s="99" t="s">
        <v>1010</v>
      </c>
      <c r="F3534" s="98" t="s">
        <v>136</v>
      </c>
      <c r="G3534" s="98" t="s">
        <v>993</v>
      </c>
      <c r="H3534" s="151">
        <v>0.08</v>
      </c>
      <c r="I3534" s="145">
        <v>2.98</v>
      </c>
      <c r="J3534" s="145">
        <v>0.23</v>
      </c>
    </row>
    <row r="3535" spans="1:10" ht="13.15" customHeight="1">
      <c r="A3535" s="93">
        <v>453</v>
      </c>
      <c r="B3535" s="93" t="s">
        <v>671</v>
      </c>
      <c r="C3535" s="1">
        <f>J3535</f>
        <v>14.91</v>
      </c>
      <c r="D3535" s="97"/>
      <c r="E3535" s="96"/>
      <c r="F3535" s="96"/>
      <c r="G3535" s="95"/>
      <c r="H3535" s="149" t="s">
        <v>951</v>
      </c>
      <c r="I3535" s="144"/>
      <c r="J3535" s="140">
        <v>14.91</v>
      </c>
    </row>
    <row r="3536" spans="1:10" ht="19.149999999999999" customHeight="1">
      <c r="D3536" s="109" t="s">
        <v>1009</v>
      </c>
      <c r="E3536" s="108"/>
      <c r="F3536" s="108"/>
      <c r="G3536" s="108"/>
      <c r="H3536" s="152"/>
      <c r="I3536" s="146"/>
      <c r="J3536" s="147"/>
    </row>
    <row r="3537" spans="1:10" ht="13.15" customHeight="1">
      <c r="D3537" s="105" t="s">
        <v>965</v>
      </c>
      <c r="E3537" s="104"/>
      <c r="F3537" s="103" t="s">
        <v>112</v>
      </c>
      <c r="G3537" s="103" t="s">
        <v>113</v>
      </c>
      <c r="H3537" s="150" t="s">
        <v>959</v>
      </c>
      <c r="I3537" s="142" t="s">
        <v>958</v>
      </c>
      <c r="J3537" s="141" t="s">
        <v>8</v>
      </c>
    </row>
    <row r="3538" spans="1:10" ht="24.75" customHeight="1">
      <c r="D3538" s="106">
        <v>359</v>
      </c>
      <c r="E3538" s="99" t="s">
        <v>1008</v>
      </c>
      <c r="F3538" s="98" t="s">
        <v>121</v>
      </c>
      <c r="G3538" s="98" t="s">
        <v>118</v>
      </c>
      <c r="H3538" s="151">
        <v>1</v>
      </c>
      <c r="I3538" s="145">
        <v>131.03</v>
      </c>
      <c r="J3538" s="145">
        <v>131.03</v>
      </c>
    </row>
    <row r="3539" spans="1:10" ht="13.15" customHeight="1">
      <c r="D3539" s="105" t="s">
        <v>960</v>
      </c>
      <c r="E3539" s="104"/>
      <c r="F3539" s="103" t="s">
        <v>112</v>
      </c>
      <c r="G3539" s="103" t="s">
        <v>113</v>
      </c>
      <c r="H3539" s="150" t="s">
        <v>959</v>
      </c>
      <c r="I3539" s="142" t="s">
        <v>958</v>
      </c>
      <c r="J3539" s="141" t="s">
        <v>8</v>
      </c>
    </row>
    <row r="3540" spans="1:10" ht="13.15" customHeight="1">
      <c r="D3540" s="100">
        <v>88316</v>
      </c>
      <c r="E3540" s="99" t="s">
        <v>970</v>
      </c>
      <c r="F3540" s="98" t="s">
        <v>121</v>
      </c>
      <c r="G3540" s="98" t="s">
        <v>147</v>
      </c>
      <c r="H3540" s="151">
        <v>0.49953454070723774</v>
      </c>
      <c r="I3540" s="145">
        <v>13.88</v>
      </c>
      <c r="J3540" s="145">
        <v>6.93</v>
      </c>
    </row>
    <row r="3541" spans="1:10" ht="13.15" customHeight="1">
      <c r="D3541" s="100">
        <v>88441</v>
      </c>
      <c r="E3541" s="99" t="s">
        <v>1007</v>
      </c>
      <c r="F3541" s="98" t="s">
        <v>121</v>
      </c>
      <c r="G3541" s="98" t="s">
        <v>147</v>
      </c>
      <c r="H3541" s="151">
        <v>0.26</v>
      </c>
      <c r="I3541" s="145">
        <v>17.22</v>
      </c>
      <c r="J3541" s="145">
        <v>4.47</v>
      </c>
    </row>
    <row r="3542" spans="1:10" ht="13.15" customHeight="1">
      <c r="A3542" s="93">
        <v>454</v>
      </c>
      <c r="B3542" s="93">
        <v>98511</v>
      </c>
      <c r="C3542" s="1">
        <f>J3542</f>
        <v>142.43</v>
      </c>
      <c r="D3542" s="97"/>
      <c r="E3542" s="96"/>
      <c r="F3542" s="96"/>
      <c r="G3542" s="95"/>
      <c r="H3542" s="149" t="s">
        <v>951</v>
      </c>
      <c r="I3542" s="144"/>
      <c r="J3542" s="140">
        <v>142.43</v>
      </c>
    </row>
    <row r="3543" spans="1:10" ht="19.149999999999999" customHeight="1">
      <c r="D3543" s="109" t="s">
        <v>1006</v>
      </c>
      <c r="E3543" s="108"/>
      <c r="F3543" s="108"/>
      <c r="G3543" s="108"/>
      <c r="H3543" s="152"/>
      <c r="I3543" s="146"/>
      <c r="J3543" s="147"/>
    </row>
    <row r="3544" spans="1:10" ht="13.15" customHeight="1">
      <c r="D3544" s="105" t="s">
        <v>991</v>
      </c>
      <c r="E3544" s="104"/>
      <c r="F3544" s="103" t="s">
        <v>112</v>
      </c>
      <c r="G3544" s="103" t="s">
        <v>113</v>
      </c>
      <c r="H3544" s="150" t="s">
        <v>959</v>
      </c>
      <c r="I3544" s="142" t="s">
        <v>958</v>
      </c>
      <c r="J3544" s="141" t="s">
        <v>8</v>
      </c>
    </row>
    <row r="3545" spans="1:10" ht="13.15" customHeight="1">
      <c r="D3545" s="114" t="s">
        <v>1005</v>
      </c>
      <c r="E3545" s="99" t="s">
        <v>1004</v>
      </c>
      <c r="F3545" s="98" t="s">
        <v>136</v>
      </c>
      <c r="G3545" s="98" t="s">
        <v>993</v>
      </c>
      <c r="H3545" s="151">
        <v>625.88718699000003</v>
      </c>
      <c r="I3545" s="145">
        <v>13.99</v>
      </c>
      <c r="J3545" s="145">
        <v>8756.16</v>
      </c>
    </row>
    <row r="3546" spans="1:10" ht="13.15" customHeight="1">
      <c r="D3546" s="114" t="s">
        <v>1003</v>
      </c>
      <c r="E3546" s="99" t="s">
        <v>1002</v>
      </c>
      <c r="F3546" s="98" t="s">
        <v>136</v>
      </c>
      <c r="G3546" s="98" t="s">
        <v>993</v>
      </c>
      <c r="H3546" s="151">
        <v>625.91095726000003</v>
      </c>
      <c r="I3546" s="145">
        <v>10.55</v>
      </c>
      <c r="J3546" s="145">
        <v>6603.36</v>
      </c>
    </row>
    <row r="3547" spans="1:10" ht="13.15" customHeight="1">
      <c r="D3547" s="105" t="s">
        <v>965</v>
      </c>
      <c r="E3547" s="104"/>
      <c r="F3547" s="103" t="s">
        <v>112</v>
      </c>
      <c r="G3547" s="103" t="s">
        <v>113</v>
      </c>
      <c r="H3547" s="150" t="s">
        <v>959</v>
      </c>
      <c r="I3547" s="142" t="s">
        <v>958</v>
      </c>
      <c r="J3547" s="141" t="s">
        <v>8</v>
      </c>
    </row>
    <row r="3548" spans="1:10" ht="19.149999999999999" customHeight="1">
      <c r="D3548" s="114" t="s">
        <v>1001</v>
      </c>
      <c r="E3548" s="107" t="s">
        <v>1000</v>
      </c>
      <c r="F3548" s="98" t="s">
        <v>136</v>
      </c>
      <c r="G3548" s="98" t="s">
        <v>226</v>
      </c>
      <c r="H3548" s="151">
        <v>1</v>
      </c>
      <c r="I3548" s="145">
        <v>-944.98588630856716</v>
      </c>
      <c r="J3548" s="145">
        <v>-944.98</v>
      </c>
    </row>
    <row r="3549" spans="1:10" ht="13.15" customHeight="1">
      <c r="D3549" s="114" t="s">
        <v>999</v>
      </c>
      <c r="E3549" s="99" t="s">
        <v>998</v>
      </c>
      <c r="F3549" s="98" t="s">
        <v>136</v>
      </c>
      <c r="G3549" s="98" t="s">
        <v>226</v>
      </c>
      <c r="H3549" s="151">
        <v>4</v>
      </c>
      <c r="I3549" s="145">
        <v>0.2</v>
      </c>
      <c r="J3549" s="145">
        <v>0.8</v>
      </c>
    </row>
    <row r="3550" spans="1:10" ht="13.15" customHeight="1">
      <c r="D3550" s="105" t="s">
        <v>960</v>
      </c>
      <c r="E3550" s="104"/>
      <c r="F3550" s="103" t="s">
        <v>112</v>
      </c>
      <c r="G3550" s="103" t="s">
        <v>113</v>
      </c>
      <c r="H3550" s="150" t="s">
        <v>959</v>
      </c>
      <c r="I3550" s="142" t="s">
        <v>958</v>
      </c>
      <c r="J3550" s="141" t="s">
        <v>8</v>
      </c>
    </row>
    <row r="3551" spans="1:10" ht="13.15" customHeight="1">
      <c r="D3551" s="114" t="s">
        <v>997</v>
      </c>
      <c r="E3551" s="99" t="s">
        <v>996</v>
      </c>
      <c r="F3551" s="98" t="s">
        <v>136</v>
      </c>
      <c r="G3551" s="98" t="s">
        <v>993</v>
      </c>
      <c r="H3551" s="151">
        <v>626.16372486</v>
      </c>
      <c r="I3551" s="145">
        <v>2.89</v>
      </c>
      <c r="J3551" s="145">
        <v>1809.61</v>
      </c>
    </row>
    <row r="3552" spans="1:10" ht="13.15" customHeight="1">
      <c r="D3552" s="114" t="s">
        <v>995</v>
      </c>
      <c r="E3552" s="99" t="s">
        <v>994</v>
      </c>
      <c r="F3552" s="98" t="s">
        <v>136</v>
      </c>
      <c r="G3552" s="98" t="s">
        <v>993</v>
      </c>
      <c r="H3552" s="151">
        <v>626.15652633000002</v>
      </c>
      <c r="I3552" s="145">
        <v>2.98</v>
      </c>
      <c r="J3552" s="145">
        <v>1865.94</v>
      </c>
    </row>
    <row r="3553" spans="1:10" ht="13.15" customHeight="1">
      <c r="A3553" s="93">
        <v>455</v>
      </c>
      <c r="B3553" s="93" t="s">
        <v>675</v>
      </c>
      <c r="C3553" s="1">
        <f>J3553</f>
        <v>18090.89</v>
      </c>
      <c r="D3553" s="97"/>
      <c r="E3553" s="96"/>
      <c r="F3553" s="96"/>
      <c r="G3553" s="95"/>
      <c r="H3553" s="149" t="s">
        <v>951</v>
      </c>
      <c r="I3553" s="144"/>
      <c r="J3553" s="140">
        <v>18090.89</v>
      </c>
    </row>
    <row r="3554" spans="1:10" ht="17.649999999999999" customHeight="1">
      <c r="D3554" s="113" t="s">
        <v>992</v>
      </c>
      <c r="E3554" s="112"/>
      <c r="F3554" s="112"/>
      <c r="G3554" s="112"/>
      <c r="H3554" s="148"/>
      <c r="I3554" s="143"/>
      <c r="J3554" s="144"/>
    </row>
    <row r="3555" spans="1:10" ht="13.15" customHeight="1">
      <c r="D3555" s="105" t="s">
        <v>991</v>
      </c>
      <c r="E3555" s="104"/>
      <c r="F3555" s="103" t="s">
        <v>112</v>
      </c>
      <c r="G3555" s="103" t="s">
        <v>113</v>
      </c>
      <c r="H3555" s="150" t="s">
        <v>959</v>
      </c>
      <c r="I3555" s="142" t="s">
        <v>958</v>
      </c>
      <c r="J3555" s="141" t="s">
        <v>8</v>
      </c>
    </row>
    <row r="3556" spans="1:10" ht="16.899999999999999" customHeight="1">
      <c r="D3556" s="111">
        <v>88251</v>
      </c>
      <c r="E3556" s="99" t="s">
        <v>990</v>
      </c>
      <c r="F3556" s="98" t="s">
        <v>121</v>
      </c>
      <c r="G3556" s="98" t="s">
        <v>147</v>
      </c>
      <c r="H3556" s="151">
        <v>8.8552047189451955</v>
      </c>
      <c r="I3556" s="145">
        <v>14.41</v>
      </c>
      <c r="J3556" s="145">
        <v>127.6</v>
      </c>
    </row>
    <row r="3557" spans="1:10" ht="19.149999999999999" customHeight="1">
      <c r="D3557" s="111">
        <v>88315</v>
      </c>
      <c r="E3557" s="99" t="s">
        <v>989</v>
      </c>
      <c r="F3557" s="98" t="s">
        <v>121</v>
      </c>
      <c r="G3557" s="98" t="s">
        <v>147</v>
      </c>
      <c r="H3557" s="151">
        <v>15</v>
      </c>
      <c r="I3557" s="145">
        <v>17.7</v>
      </c>
      <c r="J3557" s="145">
        <v>265.5</v>
      </c>
    </row>
    <row r="3558" spans="1:10" ht="13.15" customHeight="1">
      <c r="D3558" s="105" t="s">
        <v>965</v>
      </c>
      <c r="E3558" s="104"/>
      <c r="F3558" s="103" t="s">
        <v>112</v>
      </c>
      <c r="G3558" s="103" t="s">
        <v>113</v>
      </c>
      <c r="H3558" s="150" t="s">
        <v>959</v>
      </c>
      <c r="I3558" s="142" t="s">
        <v>958</v>
      </c>
      <c r="J3558" s="141" t="s">
        <v>8</v>
      </c>
    </row>
    <row r="3559" spans="1:10" ht="13.15" customHeight="1">
      <c r="D3559" s="110" t="s">
        <v>588</v>
      </c>
      <c r="E3559" s="99" t="s">
        <v>988</v>
      </c>
      <c r="F3559" s="98" t="s">
        <v>590</v>
      </c>
      <c r="G3559" s="98" t="s">
        <v>591</v>
      </c>
      <c r="H3559" s="151">
        <v>11.874000000000001</v>
      </c>
      <c r="I3559" s="145">
        <v>132.27000000000001</v>
      </c>
      <c r="J3559" s="145">
        <v>1570.57</v>
      </c>
    </row>
    <row r="3560" spans="1:10" ht="19.149999999999999" customHeight="1">
      <c r="D3560" s="106">
        <v>11948</v>
      </c>
      <c r="E3560" s="107" t="s">
        <v>987</v>
      </c>
      <c r="F3560" s="98" t="s">
        <v>121</v>
      </c>
      <c r="G3560" s="98" t="s">
        <v>118</v>
      </c>
      <c r="H3560" s="151">
        <v>48</v>
      </c>
      <c r="I3560" s="145">
        <v>0.44</v>
      </c>
      <c r="J3560" s="145">
        <v>21.12</v>
      </c>
    </row>
    <row r="3561" spans="1:10" ht="13.15" customHeight="1">
      <c r="D3561" s="100">
        <v>150204</v>
      </c>
      <c r="E3561" s="99" t="s">
        <v>986</v>
      </c>
      <c r="F3561" s="98" t="s">
        <v>513</v>
      </c>
      <c r="G3561" s="98" t="s">
        <v>177</v>
      </c>
      <c r="H3561" s="151">
        <v>50</v>
      </c>
      <c r="I3561" s="145">
        <v>19.940000000000001</v>
      </c>
      <c r="J3561" s="145">
        <v>997</v>
      </c>
    </row>
    <row r="3562" spans="1:10" ht="13.15" customHeight="1">
      <c r="D3562" s="110" t="s">
        <v>985</v>
      </c>
      <c r="E3562" s="99" t="s">
        <v>984</v>
      </c>
      <c r="F3562" s="98" t="s">
        <v>590</v>
      </c>
      <c r="G3562" s="98" t="s">
        <v>187</v>
      </c>
      <c r="H3562" s="151">
        <v>5.2</v>
      </c>
      <c r="I3562" s="145">
        <v>128.91999999999999</v>
      </c>
      <c r="J3562" s="145">
        <v>670.38</v>
      </c>
    </row>
    <row r="3563" spans="1:10" ht="13.15" customHeight="1">
      <c r="D3563" s="100">
        <v>2671</v>
      </c>
      <c r="E3563" s="99" t="s">
        <v>983</v>
      </c>
      <c r="F3563" s="98" t="s">
        <v>513</v>
      </c>
      <c r="G3563" s="98" t="s">
        <v>125</v>
      </c>
      <c r="H3563" s="151">
        <v>5</v>
      </c>
      <c r="I3563" s="145">
        <v>345.34</v>
      </c>
      <c r="J3563" s="145">
        <v>1726.7</v>
      </c>
    </row>
    <row r="3564" spans="1:10" ht="13.15" customHeight="1">
      <c r="A3564" s="93">
        <v>456</v>
      </c>
      <c r="B3564" s="93" t="s">
        <v>677</v>
      </c>
      <c r="C3564" s="1">
        <f>J3564</f>
        <v>5378.87</v>
      </c>
      <c r="D3564" s="97"/>
      <c r="E3564" s="96"/>
      <c r="F3564" s="96"/>
      <c r="G3564" s="95"/>
      <c r="H3564" s="149" t="s">
        <v>951</v>
      </c>
      <c r="I3564" s="144"/>
      <c r="J3564" s="140">
        <v>5378.87</v>
      </c>
    </row>
    <row r="3565" spans="1:10" ht="19.149999999999999" customHeight="1">
      <c r="D3565" s="109" t="s">
        <v>982</v>
      </c>
      <c r="E3565" s="108"/>
      <c r="F3565" s="108"/>
      <c r="G3565" s="108"/>
      <c r="H3565" s="152"/>
      <c r="I3565" s="146"/>
      <c r="J3565" s="147"/>
    </row>
    <row r="3566" spans="1:10" ht="13.15" customHeight="1">
      <c r="D3566" s="105" t="s">
        <v>965</v>
      </c>
      <c r="E3566" s="104"/>
      <c r="F3566" s="103" t="s">
        <v>112</v>
      </c>
      <c r="G3566" s="103" t="s">
        <v>113</v>
      </c>
      <c r="H3566" s="150" t="s">
        <v>959</v>
      </c>
      <c r="I3566" s="142" t="s">
        <v>958</v>
      </c>
      <c r="J3566" s="141" t="s">
        <v>8</v>
      </c>
    </row>
    <row r="3567" spans="1:10" ht="24.75" customHeight="1">
      <c r="D3567" s="106">
        <v>39017</v>
      </c>
      <c r="E3567" s="99" t="s">
        <v>979</v>
      </c>
      <c r="F3567" s="98" t="s">
        <v>121</v>
      </c>
      <c r="G3567" s="98" t="s">
        <v>118</v>
      </c>
      <c r="H3567" s="151">
        <v>0.97</v>
      </c>
      <c r="I3567" s="145">
        <v>0.21</v>
      </c>
      <c r="J3567" s="145">
        <v>0.2</v>
      </c>
    </row>
    <row r="3568" spans="1:10" ht="19.149999999999999" customHeight="1">
      <c r="D3568" s="106">
        <v>43132</v>
      </c>
      <c r="E3568" s="107" t="s">
        <v>978</v>
      </c>
      <c r="F3568" s="98" t="s">
        <v>121</v>
      </c>
      <c r="G3568" s="98" t="s">
        <v>177</v>
      </c>
      <c r="H3568" s="151">
        <v>2.5000000000000001E-2</v>
      </c>
      <c r="I3568" s="145">
        <v>24.5</v>
      </c>
      <c r="J3568" s="145">
        <v>0.61</v>
      </c>
    </row>
    <row r="3569" spans="1:10" ht="13.15" customHeight="1">
      <c r="D3569" s="105" t="s">
        <v>960</v>
      </c>
      <c r="E3569" s="104"/>
      <c r="F3569" s="103" t="s">
        <v>112</v>
      </c>
      <c r="G3569" s="103" t="s">
        <v>113</v>
      </c>
      <c r="H3569" s="150" t="s">
        <v>959</v>
      </c>
      <c r="I3569" s="142" t="s">
        <v>958</v>
      </c>
      <c r="J3569" s="141" t="s">
        <v>8</v>
      </c>
    </row>
    <row r="3570" spans="1:10" ht="13.15" customHeight="1">
      <c r="D3570" s="100">
        <v>88238</v>
      </c>
      <c r="E3570" s="99" t="s">
        <v>977</v>
      </c>
      <c r="F3570" s="98" t="s">
        <v>121</v>
      </c>
      <c r="G3570" s="98" t="s">
        <v>147</v>
      </c>
      <c r="H3570" s="151">
        <v>2.18E-2</v>
      </c>
      <c r="I3570" s="145">
        <v>13.77</v>
      </c>
      <c r="J3570" s="145">
        <v>0.3</v>
      </c>
    </row>
    <row r="3571" spans="1:10" ht="13.15" customHeight="1">
      <c r="D3571" s="100">
        <v>88245</v>
      </c>
      <c r="E3571" s="99" t="s">
        <v>976</v>
      </c>
      <c r="F3571" s="98" t="s">
        <v>121</v>
      </c>
      <c r="G3571" s="98" t="s">
        <v>147</v>
      </c>
      <c r="H3571" s="151">
        <v>8.4978510638297811E-2</v>
      </c>
      <c r="I3571" s="145">
        <v>17.7</v>
      </c>
      <c r="J3571" s="145">
        <v>1.5</v>
      </c>
    </row>
    <row r="3572" spans="1:10" ht="24.75" customHeight="1">
      <c r="D3572" s="100">
        <v>92792</v>
      </c>
      <c r="E3572" s="99" t="s">
        <v>981</v>
      </c>
      <c r="F3572" s="98" t="s">
        <v>121</v>
      </c>
      <c r="G3572" s="98" t="s">
        <v>177</v>
      </c>
      <c r="H3572" s="151">
        <v>1</v>
      </c>
      <c r="I3572" s="145">
        <v>13.61</v>
      </c>
      <c r="J3572" s="145">
        <v>13.61</v>
      </c>
    </row>
    <row r="3573" spans="1:10" ht="13.15" customHeight="1">
      <c r="A3573" s="93">
        <v>457</v>
      </c>
      <c r="B3573" s="93">
        <v>92916</v>
      </c>
      <c r="C3573" s="1">
        <f>J3573</f>
        <v>16.22</v>
      </c>
      <c r="D3573" s="97"/>
      <c r="E3573" s="96"/>
      <c r="F3573" s="96"/>
      <c r="G3573" s="95"/>
      <c r="H3573" s="149" t="s">
        <v>951</v>
      </c>
      <c r="I3573" s="144"/>
      <c r="J3573" s="140">
        <v>16.22</v>
      </c>
    </row>
    <row r="3574" spans="1:10" ht="19.149999999999999" customHeight="1">
      <c r="D3574" s="109" t="s">
        <v>980</v>
      </c>
      <c r="E3574" s="108"/>
      <c r="F3574" s="108"/>
      <c r="G3574" s="108"/>
      <c r="H3574" s="152"/>
      <c r="I3574" s="146"/>
      <c r="J3574" s="147"/>
    </row>
    <row r="3575" spans="1:10" ht="13.15" customHeight="1">
      <c r="D3575" s="105" t="s">
        <v>965</v>
      </c>
      <c r="E3575" s="104"/>
      <c r="F3575" s="103" t="s">
        <v>112</v>
      </c>
      <c r="G3575" s="103" t="s">
        <v>113</v>
      </c>
      <c r="H3575" s="150" t="s">
        <v>959</v>
      </c>
      <c r="I3575" s="142" t="s">
        <v>958</v>
      </c>
      <c r="J3575" s="141" t="s">
        <v>8</v>
      </c>
    </row>
    <row r="3576" spans="1:10" ht="24.75" customHeight="1">
      <c r="D3576" s="106">
        <v>39017</v>
      </c>
      <c r="E3576" s="99" t="s">
        <v>979</v>
      </c>
      <c r="F3576" s="98" t="s">
        <v>121</v>
      </c>
      <c r="G3576" s="98" t="s">
        <v>118</v>
      </c>
      <c r="H3576" s="151">
        <v>1.19</v>
      </c>
      <c r="I3576" s="145">
        <v>0.21</v>
      </c>
      <c r="J3576" s="145">
        <v>0.24</v>
      </c>
    </row>
    <row r="3577" spans="1:10" ht="19.149999999999999" customHeight="1">
      <c r="D3577" s="106">
        <v>43132</v>
      </c>
      <c r="E3577" s="107" t="s">
        <v>978</v>
      </c>
      <c r="F3577" s="98" t="s">
        <v>121</v>
      </c>
      <c r="G3577" s="98" t="s">
        <v>177</v>
      </c>
      <c r="H3577" s="151">
        <v>2.5000000000000001E-2</v>
      </c>
      <c r="I3577" s="145">
        <v>24.5</v>
      </c>
      <c r="J3577" s="145">
        <v>0.61</v>
      </c>
    </row>
    <row r="3578" spans="1:10" ht="13.15" customHeight="1">
      <c r="D3578" s="105" t="s">
        <v>960</v>
      </c>
      <c r="E3578" s="104"/>
      <c r="F3578" s="103" t="s">
        <v>112</v>
      </c>
      <c r="G3578" s="103" t="s">
        <v>113</v>
      </c>
      <c r="H3578" s="150" t="s">
        <v>959</v>
      </c>
      <c r="I3578" s="142" t="s">
        <v>958</v>
      </c>
      <c r="J3578" s="141" t="s">
        <v>8</v>
      </c>
    </row>
    <row r="3579" spans="1:10" ht="13.15" customHeight="1">
      <c r="D3579" s="100">
        <v>88238</v>
      </c>
      <c r="E3579" s="99" t="s">
        <v>977</v>
      </c>
      <c r="F3579" s="98" t="s">
        <v>121</v>
      </c>
      <c r="G3579" s="98" t="s">
        <v>147</v>
      </c>
      <c r="H3579" s="151">
        <v>2.8500000000000001E-2</v>
      </c>
      <c r="I3579" s="145">
        <v>13.77</v>
      </c>
      <c r="J3579" s="145">
        <v>0.39</v>
      </c>
    </row>
    <row r="3580" spans="1:10" ht="13.15" customHeight="1">
      <c r="D3580" s="100">
        <v>88245</v>
      </c>
      <c r="E3580" s="99" t="s">
        <v>976</v>
      </c>
      <c r="F3580" s="98" t="s">
        <v>121</v>
      </c>
      <c r="G3580" s="98" t="s">
        <v>147</v>
      </c>
      <c r="H3580" s="151">
        <v>0.1258895806451612</v>
      </c>
      <c r="I3580" s="145">
        <v>17.7</v>
      </c>
      <c r="J3580" s="145">
        <v>2.2200000000000002</v>
      </c>
    </row>
    <row r="3581" spans="1:10" ht="24.75" customHeight="1">
      <c r="D3581" s="100">
        <v>92791</v>
      </c>
      <c r="E3581" s="99" t="s">
        <v>975</v>
      </c>
      <c r="F3581" s="98" t="s">
        <v>121</v>
      </c>
      <c r="G3581" s="98" t="s">
        <v>177</v>
      </c>
      <c r="H3581" s="151">
        <v>1</v>
      </c>
      <c r="I3581" s="145">
        <v>12.98</v>
      </c>
      <c r="J3581" s="145">
        <v>12.98</v>
      </c>
    </row>
    <row r="3582" spans="1:10" ht="13.15" customHeight="1">
      <c r="A3582" s="93">
        <v>458</v>
      </c>
      <c r="B3582" s="93">
        <v>92915</v>
      </c>
      <c r="C3582" s="1">
        <f>J3582</f>
        <v>16.440000000000001</v>
      </c>
      <c r="D3582" s="97"/>
      <c r="E3582" s="96"/>
      <c r="F3582" s="96"/>
      <c r="G3582" s="95"/>
      <c r="H3582" s="149" t="s">
        <v>951</v>
      </c>
      <c r="I3582" s="144"/>
      <c r="J3582" s="140">
        <v>16.440000000000001</v>
      </c>
    </row>
    <row r="3583" spans="1:10" ht="19.149999999999999" customHeight="1">
      <c r="D3583" s="109" t="s">
        <v>974</v>
      </c>
      <c r="E3583" s="108"/>
      <c r="F3583" s="108"/>
      <c r="G3583" s="108"/>
      <c r="H3583" s="152"/>
      <c r="I3583" s="146"/>
      <c r="J3583" s="147"/>
    </row>
    <row r="3584" spans="1:10" ht="13.15" customHeight="1">
      <c r="D3584" s="105" t="s">
        <v>965</v>
      </c>
      <c r="E3584" s="104"/>
      <c r="F3584" s="103" t="s">
        <v>112</v>
      </c>
      <c r="G3584" s="103" t="s">
        <v>113</v>
      </c>
      <c r="H3584" s="150" t="s">
        <v>959</v>
      </c>
      <c r="I3584" s="142" t="s">
        <v>958</v>
      </c>
      <c r="J3584" s="141" t="s">
        <v>8</v>
      </c>
    </row>
    <row r="3585" spans="1:10" ht="19.149999999999999" customHeight="1">
      <c r="D3585" s="106">
        <v>370</v>
      </c>
      <c r="E3585" s="107" t="s">
        <v>973</v>
      </c>
      <c r="F3585" s="98" t="s">
        <v>121</v>
      </c>
      <c r="G3585" s="98" t="s">
        <v>155</v>
      </c>
      <c r="H3585" s="151">
        <v>0.69169999999999998</v>
      </c>
      <c r="I3585" s="145">
        <v>57</v>
      </c>
      <c r="J3585" s="145">
        <v>39.42</v>
      </c>
    </row>
    <row r="3586" spans="1:10" ht="13.15" customHeight="1">
      <c r="D3586" s="106">
        <v>1379</v>
      </c>
      <c r="E3586" s="99" t="s">
        <v>972</v>
      </c>
      <c r="F3586" s="98" t="s">
        <v>121</v>
      </c>
      <c r="G3586" s="98" t="s">
        <v>177</v>
      </c>
      <c r="H3586" s="151">
        <v>420.06189999999998</v>
      </c>
      <c r="I3586" s="145">
        <v>0.69</v>
      </c>
      <c r="J3586" s="145">
        <v>289.83999999999997</v>
      </c>
    </row>
    <row r="3587" spans="1:10" ht="19.149999999999999" customHeight="1">
      <c r="D3587" s="106">
        <v>4734</v>
      </c>
      <c r="E3587" s="99" t="s">
        <v>971</v>
      </c>
      <c r="F3587" s="98" t="s">
        <v>121</v>
      </c>
      <c r="G3587" s="98" t="s">
        <v>155</v>
      </c>
      <c r="H3587" s="151">
        <v>0.59640000000000004</v>
      </c>
      <c r="I3587" s="145">
        <v>135.94</v>
      </c>
      <c r="J3587" s="145">
        <v>81.069999999999993</v>
      </c>
    </row>
    <row r="3588" spans="1:10" ht="13.15" customHeight="1">
      <c r="D3588" s="105" t="s">
        <v>960</v>
      </c>
      <c r="E3588" s="104"/>
      <c r="F3588" s="103" t="s">
        <v>112</v>
      </c>
      <c r="G3588" s="103" t="s">
        <v>113</v>
      </c>
      <c r="H3588" s="150" t="s">
        <v>959</v>
      </c>
      <c r="I3588" s="142" t="s">
        <v>958</v>
      </c>
      <c r="J3588" s="141" t="s">
        <v>8</v>
      </c>
    </row>
    <row r="3589" spans="1:10" ht="13.15" customHeight="1">
      <c r="D3589" s="100">
        <v>88316</v>
      </c>
      <c r="E3589" s="99" t="s">
        <v>970</v>
      </c>
      <c r="F3589" s="98" t="s">
        <v>121</v>
      </c>
      <c r="G3589" s="98" t="s">
        <v>147</v>
      </c>
      <c r="H3589" s="151">
        <v>1.8378535170413279</v>
      </c>
      <c r="I3589" s="145">
        <v>13.88</v>
      </c>
      <c r="J3589" s="145">
        <v>25.5</v>
      </c>
    </row>
    <row r="3590" spans="1:10" ht="19.149999999999999" customHeight="1">
      <c r="D3590" s="100">
        <v>88377</v>
      </c>
      <c r="E3590" s="107" t="s">
        <v>969</v>
      </c>
      <c r="F3590" s="98" t="s">
        <v>121</v>
      </c>
      <c r="G3590" s="98" t="s">
        <v>147</v>
      </c>
      <c r="H3590" s="151">
        <v>1</v>
      </c>
      <c r="I3590" s="145">
        <v>17.64</v>
      </c>
      <c r="J3590" s="145">
        <v>17.64</v>
      </c>
    </row>
    <row r="3591" spans="1:10" ht="24.75" customHeight="1">
      <c r="D3591" s="100">
        <v>88830</v>
      </c>
      <c r="E3591" s="107" t="s">
        <v>968</v>
      </c>
      <c r="F3591" s="98" t="s">
        <v>121</v>
      </c>
      <c r="G3591" s="98" t="s">
        <v>954</v>
      </c>
      <c r="H3591" s="151">
        <v>0.80559999999999998</v>
      </c>
      <c r="I3591" s="145">
        <v>1.72</v>
      </c>
      <c r="J3591" s="145">
        <v>1.38</v>
      </c>
    </row>
    <row r="3592" spans="1:10" ht="23.65" customHeight="1">
      <c r="D3592" s="100">
        <v>88831</v>
      </c>
      <c r="E3592" s="107" t="s">
        <v>967</v>
      </c>
      <c r="F3592" s="98" t="s">
        <v>121</v>
      </c>
      <c r="G3592" s="98" t="s">
        <v>952</v>
      </c>
      <c r="H3592" s="151">
        <v>0.75960000000000005</v>
      </c>
      <c r="I3592" s="145">
        <v>0.42</v>
      </c>
      <c r="J3592" s="145">
        <v>0.31</v>
      </c>
    </row>
    <row r="3593" spans="1:10" ht="13.15" customHeight="1">
      <c r="A3593" s="93">
        <v>459</v>
      </c>
      <c r="B3593" s="93">
        <v>102477</v>
      </c>
      <c r="C3593" s="1">
        <f>J3593</f>
        <v>455.15999999999997</v>
      </c>
      <c r="D3593" s="97"/>
      <c r="E3593" s="96"/>
      <c r="F3593" s="96"/>
      <c r="G3593" s="95"/>
      <c r="H3593" s="149" t="s">
        <v>951</v>
      </c>
      <c r="I3593" s="144"/>
      <c r="J3593" s="140">
        <v>455.15999999999997</v>
      </c>
    </row>
    <row r="3594" spans="1:10" ht="19.149999999999999" customHeight="1">
      <c r="D3594" s="109" t="s">
        <v>966</v>
      </c>
      <c r="E3594" s="108"/>
      <c r="F3594" s="108"/>
      <c r="G3594" s="108"/>
      <c r="H3594" s="152"/>
      <c r="I3594" s="146"/>
      <c r="J3594" s="147"/>
    </row>
    <row r="3595" spans="1:10" ht="13.15" customHeight="1">
      <c r="D3595" s="105" t="s">
        <v>965</v>
      </c>
      <c r="E3595" s="104"/>
      <c r="F3595" s="103" t="s">
        <v>112</v>
      </c>
      <c r="G3595" s="103" t="s">
        <v>113</v>
      </c>
      <c r="H3595" s="150" t="s">
        <v>959</v>
      </c>
      <c r="I3595" s="142" t="s">
        <v>958</v>
      </c>
      <c r="J3595" s="141" t="s">
        <v>8</v>
      </c>
    </row>
    <row r="3596" spans="1:10" ht="19.149999999999999" customHeight="1">
      <c r="D3596" s="106">
        <v>1358</v>
      </c>
      <c r="E3596" s="107" t="s">
        <v>964</v>
      </c>
      <c r="F3596" s="98" t="s">
        <v>121</v>
      </c>
      <c r="G3596" s="98" t="s">
        <v>122</v>
      </c>
      <c r="H3596" s="151">
        <v>1.3360000000000001</v>
      </c>
      <c r="I3596" s="145">
        <v>33.96</v>
      </c>
      <c r="J3596" s="145">
        <v>45.37</v>
      </c>
    </row>
    <row r="3597" spans="1:10" ht="19.149999999999999" customHeight="1">
      <c r="D3597" s="106">
        <v>4491</v>
      </c>
      <c r="E3597" s="107" t="s">
        <v>963</v>
      </c>
      <c r="F3597" s="98" t="s">
        <v>121</v>
      </c>
      <c r="G3597" s="98" t="s">
        <v>125</v>
      </c>
      <c r="H3597" s="151">
        <v>2.3079999999999998</v>
      </c>
      <c r="I3597" s="145">
        <v>7.43</v>
      </c>
      <c r="J3597" s="145">
        <v>17.14</v>
      </c>
    </row>
    <row r="3598" spans="1:10" ht="19.149999999999999" customHeight="1">
      <c r="D3598" s="106">
        <v>4517</v>
      </c>
      <c r="E3598" s="107" t="s">
        <v>962</v>
      </c>
      <c r="F3598" s="98" t="s">
        <v>121</v>
      </c>
      <c r="G3598" s="98" t="s">
        <v>125</v>
      </c>
      <c r="H3598" s="151">
        <v>9.2370000000000001</v>
      </c>
      <c r="I3598" s="145">
        <v>2.6</v>
      </c>
      <c r="J3598" s="145">
        <v>24.01</v>
      </c>
    </row>
    <row r="3599" spans="1:10" ht="13.15" customHeight="1">
      <c r="D3599" s="106">
        <v>5068</v>
      </c>
      <c r="E3599" s="99" t="s">
        <v>961</v>
      </c>
      <c r="F3599" s="98" t="s">
        <v>121</v>
      </c>
      <c r="G3599" s="98" t="s">
        <v>177</v>
      </c>
      <c r="H3599" s="151">
        <v>0.20799999999999999</v>
      </c>
      <c r="I3599" s="145">
        <v>19.96</v>
      </c>
      <c r="J3599" s="145">
        <v>4.1500000000000004</v>
      </c>
    </row>
    <row r="3600" spans="1:10" ht="13.15" customHeight="1">
      <c r="D3600" s="105" t="s">
        <v>960</v>
      </c>
      <c r="E3600" s="104"/>
      <c r="F3600" s="103" t="s">
        <v>112</v>
      </c>
      <c r="G3600" s="103" t="s">
        <v>113</v>
      </c>
      <c r="H3600" s="150" t="s">
        <v>959</v>
      </c>
      <c r="I3600" s="142" t="s">
        <v>958</v>
      </c>
      <c r="J3600" s="141" t="s">
        <v>8</v>
      </c>
    </row>
    <row r="3601" spans="1:10" ht="13.15" customHeight="1">
      <c r="D3601" s="100">
        <v>88239</v>
      </c>
      <c r="E3601" s="99" t="s">
        <v>957</v>
      </c>
      <c r="F3601" s="98" t="s">
        <v>121</v>
      </c>
      <c r="G3601" s="98" t="s">
        <v>147</v>
      </c>
      <c r="H3601" s="151">
        <v>0.25</v>
      </c>
      <c r="I3601" s="145">
        <v>14.85</v>
      </c>
      <c r="J3601" s="145">
        <v>3.71</v>
      </c>
    </row>
    <row r="3602" spans="1:10" ht="13.15" customHeight="1">
      <c r="D3602" s="100">
        <v>88262</v>
      </c>
      <c r="E3602" s="99" t="s">
        <v>956</v>
      </c>
      <c r="F3602" s="98" t="s">
        <v>121</v>
      </c>
      <c r="G3602" s="98" t="s">
        <v>147</v>
      </c>
      <c r="H3602" s="151">
        <v>6.944107724753816E-2</v>
      </c>
      <c r="I3602" s="145">
        <v>17.600000000000001</v>
      </c>
      <c r="J3602" s="145">
        <v>1.22</v>
      </c>
    </row>
    <row r="3603" spans="1:10" ht="24.6" customHeight="1">
      <c r="D3603" s="100">
        <v>91692</v>
      </c>
      <c r="E3603" s="99" t="s">
        <v>955</v>
      </c>
      <c r="F3603" s="98" t="s">
        <v>121</v>
      </c>
      <c r="G3603" s="98" t="s">
        <v>954</v>
      </c>
      <c r="H3603" s="151">
        <v>6.3E-2</v>
      </c>
      <c r="I3603" s="145">
        <v>24.71</v>
      </c>
      <c r="J3603" s="145">
        <v>1.55</v>
      </c>
    </row>
    <row r="3604" spans="1:10" ht="24.75" customHeight="1">
      <c r="D3604" s="100">
        <v>91693</v>
      </c>
      <c r="E3604" s="99" t="s">
        <v>953</v>
      </c>
      <c r="F3604" s="98" t="s">
        <v>121</v>
      </c>
      <c r="G3604" s="98" t="s">
        <v>952</v>
      </c>
      <c r="H3604" s="151">
        <v>0.186</v>
      </c>
      <c r="I3604" s="145">
        <v>22.25</v>
      </c>
      <c r="J3604" s="145">
        <v>4.13</v>
      </c>
    </row>
    <row r="3605" spans="1:10" ht="13.15" customHeight="1">
      <c r="A3605" s="93">
        <v>460</v>
      </c>
      <c r="B3605" s="93">
        <v>92263</v>
      </c>
      <c r="C3605" s="1">
        <f>J3605</f>
        <v>101.27999999999999</v>
      </c>
      <c r="D3605" s="97"/>
      <c r="E3605" s="96"/>
      <c r="F3605" s="96"/>
      <c r="G3605" s="95"/>
      <c r="H3605" s="149" t="s">
        <v>951</v>
      </c>
      <c r="I3605" s="144"/>
      <c r="J3605" s="140">
        <v>101.27999999999999</v>
      </c>
    </row>
    <row r="3608" spans="1:10" ht="32.450000000000003" customHeight="1">
      <c r="D3608" s="113" t="s">
        <v>2505</v>
      </c>
      <c r="E3608" s="108"/>
      <c r="F3608" s="108"/>
      <c r="G3608" s="108"/>
      <c r="H3608" s="152"/>
      <c r="I3608" s="146"/>
      <c r="J3608" s="147"/>
    </row>
    <row r="3609" spans="1:10" ht="24.6" customHeight="1">
      <c r="D3609" s="100">
        <v>98556</v>
      </c>
      <c r="E3609" s="99" t="s">
        <v>2504</v>
      </c>
      <c r="F3609" s="98" t="s">
        <v>121</v>
      </c>
      <c r="G3609" s="98" t="s">
        <v>591</v>
      </c>
      <c r="H3609" s="151">
        <v>1</v>
      </c>
      <c r="I3609" s="145">
        <v>38.630000000000003</v>
      </c>
      <c r="J3609" s="145">
        <v>38.630000000000003</v>
      </c>
    </row>
    <row r="3610" spans="1:10" ht="13.15" customHeight="1">
      <c r="A3610" s="93">
        <v>461</v>
      </c>
      <c r="B3610" s="93">
        <v>98556</v>
      </c>
      <c r="C3610" s="1">
        <f>J3610</f>
        <v>38.630000000000003</v>
      </c>
      <c r="H3610" s="149" t="s">
        <v>951</v>
      </c>
      <c r="I3610" s="144"/>
      <c r="J3610" s="140">
        <v>38.630000000000003</v>
      </c>
    </row>
  </sheetData>
  <autoFilter ref="A1:J3605"/>
  <pageMargins left="0.70866141732283472" right="0.70866141732283472" top="1.1417322834645669" bottom="1.1417322834645669" header="0.31496062992125984" footer="0.31496062992125984"/>
  <pageSetup paperSize="9" scale="43" orientation="portrait" horizontalDpi="1200" verticalDpi="1200" r:id="rId1"/>
  <headerFooter>
    <oddHeader>&amp;L&amp;G</oddHeader>
    <oddFooter>&amp;LPágina &amp;P de &amp;N&amp;CRua Honório Parentes, 702 - Sala 02 - Jóquei Clube
 - Teresina PI -
 CEP 64048-360
CNPJ: 15.497.323/0001-00&amp;R&amp;G</oddFooter>
  </headerFooter>
  <rowBreaks count="2" manualBreakCount="2">
    <brk id="3514" min="3" max="9" man="1"/>
    <brk id="3611" min="3" max="9" man="1"/>
  </rowBreaks>
  <colBreaks count="1" manualBreakCount="1">
    <brk id="3" max="3604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topLeftCell="A3" zoomScale="80" zoomScaleNormal="85" zoomScaleSheetLayoutView="80" workbookViewId="0">
      <selection activeCell="C3" sqref="C3"/>
    </sheetView>
  </sheetViews>
  <sheetFormatPr defaultColWidth="9.33203125" defaultRowHeight="12.75"/>
  <cols>
    <col min="1" max="1" width="5.6640625" style="2" customWidth="1"/>
    <col min="2" max="2" width="29.1640625" style="2" customWidth="1"/>
    <col min="3" max="3" width="19.1640625" style="2" bestFit="1" customWidth="1"/>
    <col min="4" max="4" width="14.83203125" style="2" bestFit="1" customWidth="1"/>
    <col min="5" max="6" width="15.83203125" style="2" bestFit="1" customWidth="1"/>
    <col min="7" max="7" width="16.83203125" style="2" bestFit="1" customWidth="1"/>
    <col min="8" max="8" width="17.83203125" style="2" bestFit="1" customWidth="1"/>
    <col min="9" max="9" width="15.83203125" style="2" bestFit="1" customWidth="1"/>
    <col min="10" max="13" width="17.83203125" style="2" bestFit="1" customWidth="1"/>
    <col min="14" max="15" width="17.83203125" style="2" customWidth="1"/>
    <col min="16" max="16" width="19" style="2" bestFit="1" customWidth="1"/>
    <col min="17" max="17" width="16.6640625" style="2" bestFit="1" customWidth="1"/>
    <col min="18" max="16384" width="9.33203125" style="2"/>
  </cols>
  <sheetData>
    <row r="1" spans="1:17" ht="15">
      <c r="A1" s="23"/>
    </row>
    <row r="3" spans="1:17" ht="16.5">
      <c r="A3" s="21"/>
    </row>
    <row r="4" spans="1:17">
      <c r="A4" s="22"/>
    </row>
    <row r="5" spans="1:17" ht="16.5">
      <c r="A5" s="21"/>
    </row>
    <row r="6" spans="1:17">
      <c r="A6" s="91" t="s">
        <v>2506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7" ht="12.75" customHeight="1">
      <c r="A7" s="172" t="s">
        <v>25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1:17" ht="22.5">
      <c r="A8" s="20" t="s">
        <v>24</v>
      </c>
      <c r="B8" s="19" t="s">
        <v>23</v>
      </c>
      <c r="C8" s="18" t="s">
        <v>22</v>
      </c>
      <c r="D8" s="17" t="s">
        <v>21</v>
      </c>
      <c r="E8" s="17" t="s">
        <v>20</v>
      </c>
      <c r="F8" s="17" t="s">
        <v>19</v>
      </c>
      <c r="G8" s="17" t="s">
        <v>18</v>
      </c>
      <c r="H8" s="17" t="s">
        <v>17</v>
      </c>
      <c r="I8" s="17" t="s">
        <v>16</v>
      </c>
      <c r="J8" s="17" t="s">
        <v>15</v>
      </c>
      <c r="K8" s="17" t="s">
        <v>14</v>
      </c>
      <c r="L8" s="17" t="s">
        <v>13</v>
      </c>
      <c r="M8" s="17" t="s">
        <v>12</v>
      </c>
      <c r="N8" s="17" t="s">
        <v>11</v>
      </c>
      <c r="O8" s="17" t="s">
        <v>10</v>
      </c>
      <c r="P8" s="17" t="s">
        <v>9</v>
      </c>
    </row>
    <row r="9" spans="1:17">
      <c r="A9" s="166">
        <v>1</v>
      </c>
      <c r="B9" s="168" t="str">
        <f>VLOOKUP(A9,SINTÉTICO!A5:J512,2,FALSE)</f>
        <v>SERVIÇOS PRELIMINARES</v>
      </c>
      <c r="C9" s="170">
        <f>VLOOKUP(A9,SINTÉTICO!A5:J512,10,FALSE)</f>
        <v>111672.38</v>
      </c>
      <c r="D9" s="11">
        <v>0.6</v>
      </c>
      <c r="E9" s="11">
        <v>0.1</v>
      </c>
      <c r="F9" s="11">
        <v>0.03</v>
      </c>
      <c r="G9" s="11">
        <v>0.03</v>
      </c>
      <c r="H9" s="11">
        <v>0.03</v>
      </c>
      <c r="I9" s="11">
        <v>0.03</v>
      </c>
      <c r="J9" s="11">
        <v>0.03</v>
      </c>
      <c r="K9" s="11">
        <v>0.03</v>
      </c>
      <c r="L9" s="11">
        <v>0.03</v>
      </c>
      <c r="M9" s="11">
        <v>0.03</v>
      </c>
      <c r="N9" s="11">
        <v>0.03</v>
      </c>
      <c r="O9" s="11">
        <v>0.03</v>
      </c>
      <c r="P9" s="11">
        <f t="shared" ref="P9:P44" si="0">SUM(D9:O9)</f>
        <v>1.0000000000000002</v>
      </c>
    </row>
    <row r="10" spans="1:17">
      <c r="A10" s="167"/>
      <c r="B10" s="169"/>
      <c r="C10" s="171"/>
      <c r="D10" s="9">
        <f t="shared" ref="D10:O10" si="1">$C$9*D9</f>
        <v>67003.428</v>
      </c>
      <c r="E10" s="9">
        <f t="shared" si="1"/>
        <v>11167.238000000001</v>
      </c>
      <c r="F10" s="9">
        <f t="shared" si="1"/>
        <v>3350.1714000000002</v>
      </c>
      <c r="G10" s="9">
        <f t="shared" si="1"/>
        <v>3350.1714000000002</v>
      </c>
      <c r="H10" s="9">
        <f t="shared" si="1"/>
        <v>3350.1714000000002</v>
      </c>
      <c r="I10" s="9">
        <f t="shared" si="1"/>
        <v>3350.1714000000002</v>
      </c>
      <c r="J10" s="9">
        <f t="shared" si="1"/>
        <v>3350.1714000000002</v>
      </c>
      <c r="K10" s="9">
        <f t="shared" si="1"/>
        <v>3350.1714000000002</v>
      </c>
      <c r="L10" s="9">
        <f t="shared" si="1"/>
        <v>3350.1714000000002</v>
      </c>
      <c r="M10" s="9">
        <f t="shared" si="1"/>
        <v>3350.1714000000002</v>
      </c>
      <c r="N10" s="9">
        <f t="shared" si="1"/>
        <v>3350.1714000000002</v>
      </c>
      <c r="O10" s="9">
        <f t="shared" si="1"/>
        <v>3350.1714000000002</v>
      </c>
      <c r="P10" s="9">
        <f t="shared" si="0"/>
        <v>111672.38000000006</v>
      </c>
      <c r="Q10" s="2" t="b">
        <f>P10=C9</f>
        <v>1</v>
      </c>
    </row>
    <row r="11" spans="1:17" ht="12.75" customHeight="1">
      <c r="A11" s="166">
        <v>2</v>
      </c>
      <c r="B11" s="168" t="str">
        <f>VLOOKUP(A11,SINTÉTICO!A9:J514,2,FALSE)</f>
        <v>ADMINISTRAÇÃO LOCAL DE OBRA</v>
      </c>
      <c r="C11" s="170">
        <f>VLOOKUP(A11,SINTÉTICO!A9:J514,10,FALSE)</f>
        <v>266253.59999999998</v>
      </c>
      <c r="D11" s="11">
        <v>0.08</v>
      </c>
      <c r="E11" s="11">
        <v>0.08</v>
      </c>
      <c r="F11" s="11">
        <v>0.08</v>
      </c>
      <c r="G11" s="11">
        <v>0.08</v>
      </c>
      <c r="H11" s="11">
        <v>0.08</v>
      </c>
      <c r="I11" s="11">
        <v>0.08</v>
      </c>
      <c r="J11" s="11">
        <v>0.08</v>
      </c>
      <c r="K11" s="11">
        <v>0.08</v>
      </c>
      <c r="L11" s="11">
        <v>0.08</v>
      </c>
      <c r="M11" s="11">
        <v>0.08</v>
      </c>
      <c r="N11" s="11">
        <v>0.08</v>
      </c>
      <c r="O11" s="11">
        <v>0.12</v>
      </c>
      <c r="P11" s="15">
        <f t="shared" si="0"/>
        <v>0.99999999999999989</v>
      </c>
    </row>
    <row r="12" spans="1:17">
      <c r="A12" s="167"/>
      <c r="B12" s="169"/>
      <c r="C12" s="171"/>
      <c r="D12" s="9">
        <f t="shared" ref="D12:O12" si="2">$C$11*D11</f>
        <v>21300.287999999997</v>
      </c>
      <c r="E12" s="9">
        <f t="shared" si="2"/>
        <v>21300.287999999997</v>
      </c>
      <c r="F12" s="9">
        <f t="shared" si="2"/>
        <v>21300.287999999997</v>
      </c>
      <c r="G12" s="9">
        <f t="shared" si="2"/>
        <v>21300.287999999997</v>
      </c>
      <c r="H12" s="9">
        <f t="shared" si="2"/>
        <v>21300.287999999997</v>
      </c>
      <c r="I12" s="9">
        <f t="shared" si="2"/>
        <v>21300.287999999997</v>
      </c>
      <c r="J12" s="9">
        <f t="shared" si="2"/>
        <v>21300.287999999997</v>
      </c>
      <c r="K12" s="9">
        <f t="shared" si="2"/>
        <v>21300.287999999997</v>
      </c>
      <c r="L12" s="9">
        <f t="shared" si="2"/>
        <v>21300.287999999997</v>
      </c>
      <c r="M12" s="9">
        <f t="shared" si="2"/>
        <v>21300.287999999997</v>
      </c>
      <c r="N12" s="9">
        <f t="shared" si="2"/>
        <v>21300.287999999997</v>
      </c>
      <c r="O12" s="9">
        <f t="shared" si="2"/>
        <v>31950.431999999997</v>
      </c>
      <c r="P12" s="9">
        <f t="shared" si="0"/>
        <v>266253.59999999998</v>
      </c>
      <c r="Q12" s="2" t="b">
        <f>P12=C11</f>
        <v>1</v>
      </c>
    </row>
    <row r="13" spans="1:17">
      <c r="A13" s="166">
        <v>3</v>
      </c>
      <c r="B13" s="168" t="str">
        <f>VLOOKUP(A13,SINTÉTICO!A11:J516,2,FALSE)</f>
        <v>MOVIMENTAÇÃO DE TERRA/ENTULHO</v>
      </c>
      <c r="C13" s="170">
        <f>VLOOKUP(A13,SINTÉTICO!A11:J516,10,FALSE)</f>
        <v>16451.259999999998</v>
      </c>
      <c r="D13" s="11">
        <v>0.75</v>
      </c>
      <c r="E13" s="11">
        <v>0.25</v>
      </c>
      <c r="F13" s="11"/>
      <c r="G13" s="11"/>
      <c r="H13" s="11"/>
      <c r="I13" s="11"/>
      <c r="J13" s="11"/>
      <c r="K13" s="11"/>
      <c r="L13" s="14"/>
      <c r="M13" s="14"/>
      <c r="N13" s="14"/>
      <c r="O13" s="14"/>
      <c r="P13" s="14">
        <f t="shared" si="0"/>
        <v>1</v>
      </c>
    </row>
    <row r="14" spans="1:17">
      <c r="A14" s="167"/>
      <c r="B14" s="169"/>
      <c r="C14" s="171"/>
      <c r="D14" s="9">
        <f>$C$13*D13</f>
        <v>12338.445</v>
      </c>
      <c r="E14" s="9">
        <f>$C$13*E13</f>
        <v>4112.8149999999996</v>
      </c>
      <c r="F14" s="9"/>
      <c r="G14" s="9"/>
      <c r="H14" s="9"/>
      <c r="I14" s="9"/>
      <c r="J14" s="9"/>
      <c r="K14" s="9"/>
      <c r="L14" s="10"/>
      <c r="M14" s="10"/>
      <c r="N14" s="10"/>
      <c r="O14" s="10"/>
      <c r="P14" s="10">
        <f t="shared" si="0"/>
        <v>16451.259999999998</v>
      </c>
      <c r="Q14" s="2" t="b">
        <f>P14=C13</f>
        <v>1</v>
      </c>
    </row>
    <row r="15" spans="1:17">
      <c r="A15" s="166">
        <v>4</v>
      </c>
      <c r="B15" s="168" t="str">
        <f>VLOOKUP(A15,SINTÉTICO!A13:J518,2,FALSE)</f>
        <v>IMPERMEABILIZAÇÃO</v>
      </c>
      <c r="C15" s="170">
        <f>VLOOKUP(A15,SINTÉTICO!A13:J518,10,FALSE)</f>
        <v>53148.19</v>
      </c>
      <c r="D15" s="13"/>
      <c r="E15" s="13"/>
      <c r="F15" s="12"/>
      <c r="G15" s="12"/>
      <c r="H15" s="12"/>
      <c r="I15" s="16">
        <v>0.1</v>
      </c>
      <c r="J15" s="16">
        <v>0.15</v>
      </c>
      <c r="K15" s="16">
        <v>0.15</v>
      </c>
      <c r="L15" s="16">
        <v>0.15</v>
      </c>
      <c r="M15" s="16">
        <v>0.2</v>
      </c>
      <c r="N15" s="16">
        <v>0.15</v>
      </c>
      <c r="O15" s="16">
        <v>0.1</v>
      </c>
      <c r="P15" s="16">
        <f t="shared" si="0"/>
        <v>1</v>
      </c>
    </row>
    <row r="16" spans="1:17">
      <c r="A16" s="167"/>
      <c r="B16" s="169"/>
      <c r="C16" s="171"/>
      <c r="D16" s="10"/>
      <c r="E16" s="10"/>
      <c r="F16" s="10"/>
      <c r="G16" s="10"/>
      <c r="H16" s="10"/>
      <c r="I16" s="9">
        <f t="shared" ref="I16:O16" si="3">$C$15*I15</f>
        <v>5314.8190000000004</v>
      </c>
      <c r="J16" s="9">
        <f t="shared" si="3"/>
        <v>7972.2285000000002</v>
      </c>
      <c r="K16" s="9">
        <f t="shared" si="3"/>
        <v>7972.2285000000002</v>
      </c>
      <c r="L16" s="9">
        <f t="shared" si="3"/>
        <v>7972.2285000000002</v>
      </c>
      <c r="M16" s="9">
        <f t="shared" si="3"/>
        <v>10629.638000000001</v>
      </c>
      <c r="N16" s="9">
        <f t="shared" si="3"/>
        <v>7972.2285000000002</v>
      </c>
      <c r="O16" s="9">
        <f t="shared" si="3"/>
        <v>5314.8190000000004</v>
      </c>
      <c r="P16" s="9">
        <f t="shared" si="0"/>
        <v>53148.19</v>
      </c>
      <c r="Q16" s="2" t="b">
        <f>P16=C15</f>
        <v>1</v>
      </c>
    </row>
    <row r="17" spans="1:17">
      <c r="A17" s="166">
        <v>5</v>
      </c>
      <c r="B17" s="168" t="str">
        <f>VLOOKUP(A17,SINTÉTICO!A15:J520,2,FALSE)</f>
        <v>INFRAESTRUTURA</v>
      </c>
      <c r="C17" s="170">
        <f>VLOOKUP(A17,SINTÉTICO!A15:J520,10,FALSE)</f>
        <v>210366.89</v>
      </c>
      <c r="D17" s="13"/>
      <c r="E17" s="13"/>
      <c r="F17" s="12"/>
      <c r="G17" s="12"/>
      <c r="H17" s="12"/>
      <c r="I17" s="12"/>
      <c r="J17" s="12"/>
      <c r="K17" s="11">
        <v>0.1</v>
      </c>
      <c r="L17" s="11">
        <v>0.3</v>
      </c>
      <c r="M17" s="11">
        <v>0.3</v>
      </c>
      <c r="N17" s="11">
        <v>0.2</v>
      </c>
      <c r="O17" s="11">
        <v>0.1</v>
      </c>
      <c r="P17" s="11">
        <f t="shared" si="0"/>
        <v>0.99999999999999989</v>
      </c>
    </row>
    <row r="18" spans="1:17">
      <c r="A18" s="167"/>
      <c r="B18" s="169"/>
      <c r="C18" s="171"/>
      <c r="D18" s="10"/>
      <c r="E18" s="10"/>
      <c r="F18" s="10"/>
      <c r="G18" s="10"/>
      <c r="H18" s="10"/>
      <c r="I18" s="10"/>
      <c r="J18" s="10"/>
      <c r="K18" s="9">
        <f>$C$17*K17</f>
        <v>21036.689000000002</v>
      </c>
      <c r="L18" s="9">
        <f>$C$17*L17</f>
        <v>63110.067000000003</v>
      </c>
      <c r="M18" s="9">
        <f>$C$17*M17</f>
        <v>63110.067000000003</v>
      </c>
      <c r="N18" s="9">
        <f>$C$17*N17</f>
        <v>42073.378000000004</v>
      </c>
      <c r="O18" s="9">
        <f>$C$17*O17</f>
        <v>21036.689000000002</v>
      </c>
      <c r="P18" s="9">
        <f t="shared" si="0"/>
        <v>210366.89</v>
      </c>
      <c r="Q18" s="2" t="b">
        <f>P18=C17</f>
        <v>1</v>
      </c>
    </row>
    <row r="19" spans="1:17">
      <c r="A19" s="166">
        <v>6</v>
      </c>
      <c r="B19" s="168" t="str">
        <f>VLOOKUP(A19,SINTÉTICO!A17:J522,2,FALSE)</f>
        <v>SUPERESTRUTURA</v>
      </c>
      <c r="C19" s="170">
        <f>VLOOKUP(A19,SINTÉTICO!A17:J522,10,FALSE)</f>
        <v>434186.02</v>
      </c>
      <c r="D19" s="13"/>
      <c r="E19" s="13"/>
      <c r="F19" s="12"/>
      <c r="G19" s="12"/>
      <c r="H19" s="12"/>
      <c r="I19" s="11">
        <v>0.1</v>
      </c>
      <c r="J19" s="11">
        <v>0.15</v>
      </c>
      <c r="K19" s="11">
        <v>0.25</v>
      </c>
      <c r="L19" s="11">
        <v>0.25</v>
      </c>
      <c r="M19" s="11">
        <v>0.15</v>
      </c>
      <c r="N19" s="11">
        <v>0.1</v>
      </c>
      <c r="O19" s="12"/>
      <c r="P19" s="15">
        <f t="shared" si="0"/>
        <v>1</v>
      </c>
    </row>
    <row r="20" spans="1:17">
      <c r="A20" s="167"/>
      <c r="B20" s="169"/>
      <c r="C20" s="171"/>
      <c r="D20" s="10"/>
      <c r="E20" s="10"/>
      <c r="F20" s="10"/>
      <c r="G20" s="10"/>
      <c r="H20" s="10"/>
      <c r="I20" s="9">
        <f t="shared" ref="I20:N20" si="4">$C$19*I19</f>
        <v>43418.602000000006</v>
      </c>
      <c r="J20" s="9">
        <f t="shared" si="4"/>
        <v>65127.902999999998</v>
      </c>
      <c r="K20" s="9">
        <f t="shared" si="4"/>
        <v>108546.505</v>
      </c>
      <c r="L20" s="9">
        <f t="shared" si="4"/>
        <v>108546.505</v>
      </c>
      <c r="M20" s="9">
        <f t="shared" si="4"/>
        <v>65127.902999999998</v>
      </c>
      <c r="N20" s="9">
        <f t="shared" si="4"/>
        <v>43418.602000000006</v>
      </c>
      <c r="O20" s="10"/>
      <c r="P20" s="10">
        <f t="shared" si="0"/>
        <v>434186.02</v>
      </c>
      <c r="Q20" s="2" t="b">
        <f>P20=C19</f>
        <v>1</v>
      </c>
    </row>
    <row r="21" spans="1:17">
      <c r="A21" s="166">
        <v>7</v>
      </c>
      <c r="B21" s="168" t="str">
        <f>VLOOKUP(A21,SINTÉTICO!A19:J524,2,FALSE)</f>
        <v>COBERTURA</v>
      </c>
      <c r="C21" s="170">
        <f>VLOOKUP(A21,SINTÉTICO!A19:J524,10,FALSE)</f>
        <v>296768.63</v>
      </c>
      <c r="D21" s="13"/>
      <c r="E21" s="13"/>
      <c r="F21" s="12"/>
      <c r="G21" s="12"/>
      <c r="H21" s="12"/>
      <c r="I21" s="11">
        <v>0.05</v>
      </c>
      <c r="J21" s="11">
        <v>0.05</v>
      </c>
      <c r="K21" s="11">
        <v>0.1</v>
      </c>
      <c r="L21" s="11">
        <v>0.2</v>
      </c>
      <c r="M21" s="11">
        <v>0.25</v>
      </c>
      <c r="N21" s="11">
        <v>0.25</v>
      </c>
      <c r="O21" s="11">
        <v>0.1</v>
      </c>
      <c r="P21" s="11">
        <f t="shared" si="0"/>
        <v>1</v>
      </c>
    </row>
    <row r="22" spans="1:17">
      <c r="A22" s="167"/>
      <c r="B22" s="169"/>
      <c r="C22" s="171"/>
      <c r="D22" s="10"/>
      <c r="E22" s="10"/>
      <c r="F22" s="10"/>
      <c r="G22" s="10"/>
      <c r="H22" s="10"/>
      <c r="I22" s="9">
        <f t="shared" ref="I22:O22" si="5">$C$21*I21</f>
        <v>14838.431500000001</v>
      </c>
      <c r="J22" s="9">
        <f t="shared" si="5"/>
        <v>14838.431500000001</v>
      </c>
      <c r="K22" s="9">
        <f t="shared" si="5"/>
        <v>29676.863000000001</v>
      </c>
      <c r="L22" s="9">
        <f t="shared" si="5"/>
        <v>59353.726000000002</v>
      </c>
      <c r="M22" s="9">
        <f t="shared" si="5"/>
        <v>74192.157500000001</v>
      </c>
      <c r="N22" s="9">
        <f t="shared" si="5"/>
        <v>74192.157500000001</v>
      </c>
      <c r="O22" s="9">
        <f t="shared" si="5"/>
        <v>29676.863000000001</v>
      </c>
      <c r="P22" s="9">
        <f t="shared" si="0"/>
        <v>296768.63</v>
      </c>
      <c r="Q22" s="2" t="b">
        <f>P22=C21</f>
        <v>1</v>
      </c>
    </row>
    <row r="23" spans="1:17">
      <c r="A23" s="166">
        <v>8</v>
      </c>
      <c r="B23" s="168" t="str">
        <f>VLOOKUP(A23,SINTÉTICO!A21:J526,2,FALSE)</f>
        <v>PAREDES DE VEDAÇÃO</v>
      </c>
      <c r="C23" s="170">
        <f>VLOOKUP(A23,SINTÉTICO!A21:J526,10,FALSE)</f>
        <v>167666.10999999999</v>
      </c>
      <c r="D23" s="13"/>
      <c r="E23" s="13"/>
      <c r="F23" s="12"/>
      <c r="G23" s="12"/>
      <c r="H23" s="11">
        <v>0.05</v>
      </c>
      <c r="I23" s="11">
        <v>0.05</v>
      </c>
      <c r="J23" s="11">
        <v>0.2</v>
      </c>
      <c r="K23" s="11">
        <v>0.2</v>
      </c>
      <c r="L23" s="11">
        <v>0.2</v>
      </c>
      <c r="M23" s="11">
        <v>0.2</v>
      </c>
      <c r="N23" s="11">
        <v>0.05</v>
      </c>
      <c r="O23" s="11">
        <v>0.05</v>
      </c>
      <c r="P23" s="11">
        <f t="shared" si="0"/>
        <v>1</v>
      </c>
    </row>
    <row r="24" spans="1:17">
      <c r="A24" s="167"/>
      <c r="B24" s="169"/>
      <c r="C24" s="171"/>
      <c r="D24" s="10"/>
      <c r="E24" s="10"/>
      <c r="F24" s="10"/>
      <c r="G24" s="10"/>
      <c r="H24" s="9">
        <f t="shared" ref="H24:O24" si="6">$C$23*H23</f>
        <v>8383.3055000000004</v>
      </c>
      <c r="I24" s="9">
        <f t="shared" si="6"/>
        <v>8383.3055000000004</v>
      </c>
      <c r="J24" s="9">
        <f t="shared" si="6"/>
        <v>33533.222000000002</v>
      </c>
      <c r="K24" s="9">
        <f t="shared" si="6"/>
        <v>33533.222000000002</v>
      </c>
      <c r="L24" s="9">
        <f t="shared" si="6"/>
        <v>33533.222000000002</v>
      </c>
      <c r="M24" s="9">
        <f t="shared" si="6"/>
        <v>33533.222000000002</v>
      </c>
      <c r="N24" s="9">
        <f t="shared" si="6"/>
        <v>8383.3055000000004</v>
      </c>
      <c r="O24" s="9">
        <f t="shared" si="6"/>
        <v>8383.3055000000004</v>
      </c>
      <c r="P24" s="9">
        <f t="shared" si="0"/>
        <v>167666.10999999999</v>
      </c>
      <c r="Q24" s="2" t="b">
        <f>P24=C23</f>
        <v>1</v>
      </c>
    </row>
    <row r="25" spans="1:17">
      <c r="A25" s="166">
        <v>9</v>
      </c>
      <c r="B25" s="168" t="str">
        <f>VLOOKUP(A25,SINTÉTICO!A23:J528,2,FALSE)</f>
        <v>INSTALAÇÕES HIDRÁULICAS</v>
      </c>
      <c r="C25" s="170">
        <f>VLOOKUP(A25,SINTÉTICO!A23:J528,10,FALSE)</f>
        <v>47894.579999999994</v>
      </c>
      <c r="D25" s="13"/>
      <c r="E25" s="13"/>
      <c r="F25" s="12"/>
      <c r="G25" s="12"/>
      <c r="H25" s="12"/>
      <c r="I25" s="12"/>
      <c r="J25" s="12"/>
      <c r="K25" s="11">
        <v>0.2</v>
      </c>
      <c r="L25" s="11">
        <v>0.2</v>
      </c>
      <c r="M25" s="11">
        <v>0.2</v>
      </c>
      <c r="N25" s="11">
        <v>0.2</v>
      </c>
      <c r="O25" s="11">
        <v>0.2</v>
      </c>
      <c r="P25" s="11">
        <f t="shared" si="0"/>
        <v>1</v>
      </c>
    </row>
    <row r="26" spans="1:17">
      <c r="A26" s="167"/>
      <c r="B26" s="169"/>
      <c r="C26" s="171"/>
      <c r="D26" s="10"/>
      <c r="E26" s="10"/>
      <c r="F26" s="10"/>
      <c r="G26" s="10"/>
      <c r="H26" s="10"/>
      <c r="I26" s="10"/>
      <c r="J26" s="10"/>
      <c r="K26" s="9">
        <f>$C$25*K25</f>
        <v>9578.9159999999993</v>
      </c>
      <c r="L26" s="9">
        <f>$C$25*L25</f>
        <v>9578.9159999999993</v>
      </c>
      <c r="M26" s="9">
        <f>$C$25*M25</f>
        <v>9578.9159999999993</v>
      </c>
      <c r="N26" s="9">
        <f>$C$25*N25</f>
        <v>9578.9159999999993</v>
      </c>
      <c r="O26" s="9">
        <f>$C$25*O25</f>
        <v>9578.9159999999993</v>
      </c>
      <c r="P26" s="9">
        <f t="shared" si="0"/>
        <v>47894.579999999994</v>
      </c>
      <c r="Q26" s="2" t="b">
        <f>P26=C25</f>
        <v>1</v>
      </c>
    </row>
    <row r="27" spans="1:17" ht="12.75" customHeight="1">
      <c r="A27" s="166">
        <v>10</v>
      </c>
      <c r="B27" s="168" t="str">
        <f>VLOOKUP(A27,SINTÉTICO!A25:J530,2,FALSE)</f>
        <v>INSTALAÇÕES SANITÁRIAS</v>
      </c>
      <c r="C27" s="170">
        <f>VLOOKUP(A27,SINTÉTICO!A25:J530,10,FALSE)</f>
        <v>60588.79</v>
      </c>
      <c r="D27" s="13"/>
      <c r="E27" s="13"/>
      <c r="F27" s="12"/>
      <c r="G27" s="12"/>
      <c r="H27" s="11">
        <v>0.05</v>
      </c>
      <c r="I27" s="11">
        <v>0.15</v>
      </c>
      <c r="J27" s="11">
        <v>0.15</v>
      </c>
      <c r="K27" s="11">
        <v>0.15</v>
      </c>
      <c r="L27" s="11">
        <v>0.15</v>
      </c>
      <c r="M27" s="11">
        <v>0.1</v>
      </c>
      <c r="N27" s="11">
        <v>0.1</v>
      </c>
      <c r="O27" s="11">
        <v>0.15</v>
      </c>
      <c r="P27" s="11">
        <f t="shared" si="0"/>
        <v>1</v>
      </c>
    </row>
    <row r="28" spans="1:17">
      <c r="A28" s="167"/>
      <c r="B28" s="169"/>
      <c r="C28" s="171"/>
      <c r="D28" s="10"/>
      <c r="E28" s="10"/>
      <c r="F28" s="10"/>
      <c r="G28" s="10"/>
      <c r="H28" s="9">
        <f t="shared" ref="H28:O28" si="7">$C$27*H27</f>
        <v>3029.4395000000004</v>
      </c>
      <c r="I28" s="9">
        <f t="shared" si="7"/>
        <v>9088.3184999999994</v>
      </c>
      <c r="J28" s="9">
        <f t="shared" si="7"/>
        <v>9088.3184999999994</v>
      </c>
      <c r="K28" s="9">
        <f t="shared" si="7"/>
        <v>9088.3184999999994</v>
      </c>
      <c r="L28" s="9">
        <f t="shared" si="7"/>
        <v>9088.3184999999994</v>
      </c>
      <c r="M28" s="9">
        <f t="shared" si="7"/>
        <v>6058.8790000000008</v>
      </c>
      <c r="N28" s="9">
        <f t="shared" si="7"/>
        <v>6058.8790000000008</v>
      </c>
      <c r="O28" s="9">
        <f t="shared" si="7"/>
        <v>9088.3184999999994</v>
      </c>
      <c r="P28" s="9">
        <f t="shared" si="0"/>
        <v>60588.79</v>
      </c>
      <c r="Q28" s="2" t="b">
        <f>P28=C27</f>
        <v>1</v>
      </c>
    </row>
    <row r="29" spans="1:17">
      <c r="A29" s="166">
        <v>11</v>
      </c>
      <c r="B29" s="168" t="str">
        <f>VLOOKUP(A29,SINTÉTICO!A27:J532,2,FALSE)</f>
        <v>INSTALAÇÕES ELÉTRICAS</v>
      </c>
      <c r="C29" s="170">
        <f>VLOOKUP(A29,SINTÉTICO!A27:J532,10,FALSE)</f>
        <v>1218885.69</v>
      </c>
      <c r="D29" s="13"/>
      <c r="E29" s="13"/>
      <c r="F29" s="12"/>
      <c r="G29" s="12"/>
      <c r="H29" s="11">
        <v>0.05</v>
      </c>
      <c r="I29" s="11">
        <v>0.05</v>
      </c>
      <c r="J29" s="11">
        <v>0.2</v>
      </c>
      <c r="K29" s="11">
        <v>0.2</v>
      </c>
      <c r="L29" s="11">
        <v>0.15</v>
      </c>
      <c r="M29" s="11">
        <v>0.15</v>
      </c>
      <c r="N29" s="11">
        <v>0.1</v>
      </c>
      <c r="O29" s="11">
        <v>0.1</v>
      </c>
      <c r="P29" s="11">
        <f t="shared" si="0"/>
        <v>1</v>
      </c>
    </row>
    <row r="30" spans="1:17">
      <c r="A30" s="167"/>
      <c r="B30" s="169"/>
      <c r="C30" s="171"/>
      <c r="D30" s="10"/>
      <c r="E30" s="10"/>
      <c r="F30" s="10"/>
      <c r="G30" s="10"/>
      <c r="H30" s="9">
        <f t="shared" ref="H30:O30" si="8">$C$29*H29</f>
        <v>60944.284500000002</v>
      </c>
      <c r="I30" s="9">
        <f t="shared" si="8"/>
        <v>60944.284500000002</v>
      </c>
      <c r="J30" s="9">
        <f t="shared" si="8"/>
        <v>243777.13800000001</v>
      </c>
      <c r="K30" s="9">
        <f t="shared" si="8"/>
        <v>243777.13800000001</v>
      </c>
      <c r="L30" s="9">
        <f t="shared" si="8"/>
        <v>182832.8535</v>
      </c>
      <c r="M30" s="9">
        <f t="shared" si="8"/>
        <v>182832.8535</v>
      </c>
      <c r="N30" s="9">
        <f t="shared" si="8"/>
        <v>121888.569</v>
      </c>
      <c r="O30" s="9">
        <f t="shared" si="8"/>
        <v>121888.569</v>
      </c>
      <c r="P30" s="9">
        <f t="shared" si="0"/>
        <v>1218885.6899999997</v>
      </c>
      <c r="Q30" s="2" t="b">
        <f>P30=C29</f>
        <v>1</v>
      </c>
    </row>
    <row r="31" spans="1:17" ht="13.15" customHeight="1">
      <c r="A31" s="166">
        <v>12</v>
      </c>
      <c r="B31" s="168" t="str">
        <f>VLOOKUP(A31,SINTÉTICO!A29:J534,2,FALSE)</f>
        <v>REVESTIMENTOS</v>
      </c>
      <c r="C31" s="170">
        <f>VLOOKUP(A31,SINTÉTICO!A29:J534,10,FALSE)</f>
        <v>536694.51</v>
      </c>
      <c r="D31" s="13"/>
      <c r="E31" s="13"/>
      <c r="F31" s="12"/>
      <c r="G31" s="12"/>
      <c r="H31" s="12"/>
      <c r="I31" s="12"/>
      <c r="J31" s="12"/>
      <c r="K31" s="12"/>
      <c r="L31" s="12"/>
      <c r="M31" s="12"/>
      <c r="N31" s="11">
        <v>0.5</v>
      </c>
      <c r="O31" s="11">
        <v>0.5</v>
      </c>
      <c r="P31" s="11">
        <f t="shared" si="0"/>
        <v>1</v>
      </c>
    </row>
    <row r="32" spans="1:17">
      <c r="A32" s="167"/>
      <c r="B32" s="169"/>
      <c r="C32" s="17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>
        <f>$C$31*N31</f>
        <v>268347.255</v>
      </c>
      <c r="O32" s="9">
        <f>$C$31*O31</f>
        <v>268347.255</v>
      </c>
      <c r="P32" s="9">
        <f t="shared" si="0"/>
        <v>536694.51</v>
      </c>
      <c r="Q32" s="2" t="b">
        <f>P32=C31</f>
        <v>1</v>
      </c>
    </row>
    <row r="33" spans="1:18">
      <c r="A33" s="166">
        <v>13</v>
      </c>
      <c r="B33" s="168" t="str">
        <f>VLOOKUP(A33,SINTÉTICO!A31:J536,2,FALSE)</f>
        <v>PINTURA</v>
      </c>
      <c r="C33" s="170">
        <f>VLOOKUP(A33,SINTÉTICO!A31:J536,10,FALSE)</f>
        <v>113705.77</v>
      </c>
      <c r="D33" s="13"/>
      <c r="E33" s="13"/>
      <c r="F33" s="12"/>
      <c r="G33" s="12"/>
      <c r="H33" s="12"/>
      <c r="I33" s="11">
        <v>0.2</v>
      </c>
      <c r="J33" s="11">
        <v>0.3</v>
      </c>
      <c r="K33" s="11">
        <v>0.2</v>
      </c>
      <c r="L33" s="11">
        <v>0.1</v>
      </c>
      <c r="M33" s="11">
        <v>0.1</v>
      </c>
      <c r="N33" s="11">
        <v>0.1</v>
      </c>
      <c r="O33" s="14"/>
      <c r="P33" s="14">
        <f t="shared" si="0"/>
        <v>0.99999999999999989</v>
      </c>
    </row>
    <row r="34" spans="1:18">
      <c r="A34" s="167"/>
      <c r="B34" s="169"/>
      <c r="C34" s="171"/>
      <c r="D34" s="10"/>
      <c r="E34" s="10"/>
      <c r="F34" s="10"/>
      <c r="G34" s="10"/>
      <c r="H34" s="10"/>
      <c r="I34" s="9">
        <f>C33*I33</f>
        <v>22741.154000000002</v>
      </c>
      <c r="J34" s="9">
        <f>$C$33*J33</f>
        <v>34111.731</v>
      </c>
      <c r="K34" s="9">
        <f>$C$33*K33</f>
        <v>22741.154000000002</v>
      </c>
      <c r="L34" s="9">
        <f>$C$33*L33</f>
        <v>11370.577000000001</v>
      </c>
      <c r="M34" s="9">
        <f>$C$33*M33</f>
        <v>11370.577000000001</v>
      </c>
      <c r="N34" s="9">
        <f>$C$33*N33</f>
        <v>11370.577000000001</v>
      </c>
      <c r="O34" s="10"/>
      <c r="P34" s="10">
        <f t="shared" si="0"/>
        <v>113705.77000000002</v>
      </c>
      <c r="Q34" s="2" t="b">
        <f>P34=C33</f>
        <v>1</v>
      </c>
    </row>
    <row r="35" spans="1:18">
      <c r="A35" s="166">
        <v>14</v>
      </c>
      <c r="B35" s="168" t="str">
        <f>VLOOKUP(A35,SINTÉTICO!A33:J538,2,FALSE)</f>
        <v>PORTAS</v>
      </c>
      <c r="C35" s="170">
        <f>VLOOKUP(A35,SINTÉTICO!A33:J538,10,FALSE)</f>
        <v>107899.9</v>
      </c>
      <c r="D35" s="13"/>
      <c r="E35" s="13"/>
      <c r="F35" s="12"/>
      <c r="G35" s="12"/>
      <c r="H35" s="12"/>
      <c r="I35" s="12"/>
      <c r="J35" s="12"/>
      <c r="K35" s="11">
        <v>0.2</v>
      </c>
      <c r="L35" s="11">
        <v>0.3</v>
      </c>
      <c r="M35" s="11">
        <v>0.2</v>
      </c>
      <c r="N35" s="11">
        <v>0.2</v>
      </c>
      <c r="O35" s="11">
        <v>0.1</v>
      </c>
      <c r="P35" s="11">
        <f t="shared" si="0"/>
        <v>0.99999999999999989</v>
      </c>
    </row>
    <row r="36" spans="1:18">
      <c r="A36" s="167"/>
      <c r="B36" s="169"/>
      <c r="C36" s="171"/>
      <c r="D36" s="10"/>
      <c r="E36" s="10"/>
      <c r="F36" s="10"/>
      <c r="G36" s="10"/>
      <c r="H36" s="10"/>
      <c r="I36" s="10"/>
      <c r="J36" s="10"/>
      <c r="K36" s="9">
        <f>$C$35*K35</f>
        <v>21579.98</v>
      </c>
      <c r="L36" s="9">
        <f>$C$35*L35</f>
        <v>32369.969999999998</v>
      </c>
      <c r="M36" s="9">
        <f>$C$35*M35</f>
        <v>21579.98</v>
      </c>
      <c r="N36" s="9">
        <f>$C$35*N35</f>
        <v>21579.98</v>
      </c>
      <c r="O36" s="9">
        <f>$C$35*O35</f>
        <v>10789.99</v>
      </c>
      <c r="P36" s="9">
        <f t="shared" si="0"/>
        <v>107899.9</v>
      </c>
      <c r="Q36" s="2" t="b">
        <f>P36=C35</f>
        <v>1</v>
      </c>
    </row>
    <row r="37" spans="1:18" ht="13.15" customHeight="1">
      <c r="A37" s="166">
        <v>15</v>
      </c>
      <c r="B37" s="168" t="str">
        <f>VLOOKUP(A37,SINTÉTICO!A35:J540,2,FALSE)</f>
        <v>JANELAS</v>
      </c>
      <c r="C37" s="170">
        <f>VLOOKUP(A37,SINTÉTICO!A35:J540,10,FALSE)</f>
        <v>47213.19000000001</v>
      </c>
      <c r="D37" s="13"/>
      <c r="E37" s="13"/>
      <c r="F37" s="12"/>
      <c r="G37" s="12"/>
      <c r="H37" s="11">
        <v>0.05</v>
      </c>
      <c r="I37" s="11">
        <v>0.15</v>
      </c>
      <c r="J37" s="11">
        <v>0.15</v>
      </c>
      <c r="K37" s="11">
        <v>0.15</v>
      </c>
      <c r="L37" s="11">
        <v>0.15</v>
      </c>
      <c r="M37" s="11">
        <v>0.15</v>
      </c>
      <c r="N37" s="11">
        <v>0.15</v>
      </c>
      <c r="O37" s="11">
        <v>0.05</v>
      </c>
      <c r="P37" s="11">
        <f t="shared" si="0"/>
        <v>1</v>
      </c>
    </row>
    <row r="38" spans="1:18">
      <c r="A38" s="167"/>
      <c r="B38" s="169"/>
      <c r="C38" s="171"/>
      <c r="D38" s="10"/>
      <c r="E38" s="10"/>
      <c r="F38" s="10"/>
      <c r="G38" s="10"/>
      <c r="H38" s="9">
        <f t="shared" ref="H38:O38" si="9">$C$37*H37</f>
        <v>2360.6595000000007</v>
      </c>
      <c r="I38" s="9">
        <f t="shared" si="9"/>
        <v>7081.9785000000011</v>
      </c>
      <c r="J38" s="9">
        <f t="shared" si="9"/>
        <v>7081.9785000000011</v>
      </c>
      <c r="K38" s="9">
        <f t="shared" si="9"/>
        <v>7081.9785000000011</v>
      </c>
      <c r="L38" s="9">
        <f t="shared" si="9"/>
        <v>7081.9785000000011</v>
      </c>
      <c r="M38" s="9">
        <f t="shared" si="9"/>
        <v>7081.9785000000011</v>
      </c>
      <c r="N38" s="9">
        <f t="shared" si="9"/>
        <v>7081.9785000000011</v>
      </c>
      <c r="O38" s="9">
        <f t="shared" si="9"/>
        <v>2360.6595000000007</v>
      </c>
      <c r="P38" s="9">
        <f t="shared" si="0"/>
        <v>47213.19000000001</v>
      </c>
      <c r="Q38" s="2" t="b">
        <f>P38=C37</f>
        <v>1</v>
      </c>
    </row>
    <row r="39" spans="1:18">
      <c r="A39" s="166">
        <v>16</v>
      </c>
      <c r="B39" s="168" t="str">
        <f>VLOOKUP(A39,SINTÉTICO!A37:J542,2,FALSE)</f>
        <v>AR CONDICIONADO</v>
      </c>
      <c r="C39" s="170">
        <f>VLOOKUP(A39,SINTÉTICO!A37:J542,10,FALSE)</f>
        <v>162572.32</v>
      </c>
      <c r="D39" s="13"/>
      <c r="E39" s="13"/>
      <c r="F39" s="12"/>
      <c r="G39" s="12"/>
      <c r="H39" s="11">
        <v>0.05</v>
      </c>
      <c r="I39" s="11">
        <v>0.15</v>
      </c>
      <c r="J39" s="11">
        <v>0.15</v>
      </c>
      <c r="K39" s="11">
        <v>0.15</v>
      </c>
      <c r="L39" s="11">
        <v>0.15</v>
      </c>
      <c r="M39" s="11">
        <v>0.15</v>
      </c>
      <c r="N39" s="11">
        <v>0.15</v>
      </c>
      <c r="O39" s="11">
        <v>0.05</v>
      </c>
      <c r="P39" s="11">
        <f t="shared" si="0"/>
        <v>1</v>
      </c>
    </row>
    <row r="40" spans="1:18">
      <c r="A40" s="167"/>
      <c r="B40" s="169"/>
      <c r="C40" s="171"/>
      <c r="D40" s="10"/>
      <c r="E40" s="10"/>
      <c r="F40" s="10"/>
      <c r="G40" s="10"/>
      <c r="H40" s="9">
        <f t="shared" ref="H40:O40" si="10">$C$39*H39</f>
        <v>8128.6160000000009</v>
      </c>
      <c r="I40" s="9">
        <f t="shared" si="10"/>
        <v>24385.848000000002</v>
      </c>
      <c r="J40" s="9">
        <f t="shared" si="10"/>
        <v>24385.848000000002</v>
      </c>
      <c r="K40" s="9">
        <f t="shared" si="10"/>
        <v>24385.848000000002</v>
      </c>
      <c r="L40" s="9">
        <f t="shared" si="10"/>
        <v>24385.848000000002</v>
      </c>
      <c r="M40" s="9">
        <f t="shared" si="10"/>
        <v>24385.848000000002</v>
      </c>
      <c r="N40" s="9">
        <f t="shared" si="10"/>
        <v>24385.848000000002</v>
      </c>
      <c r="O40" s="9">
        <f t="shared" si="10"/>
        <v>8128.6160000000009</v>
      </c>
      <c r="P40" s="9">
        <f t="shared" si="0"/>
        <v>162572.32</v>
      </c>
      <c r="Q40" s="2" t="b">
        <f>P40=C39</f>
        <v>1</v>
      </c>
    </row>
    <row r="41" spans="1:18" ht="13.15" customHeight="1">
      <c r="A41" s="166">
        <v>17</v>
      </c>
      <c r="B41" s="168" t="str">
        <f>VLOOKUP(A41,SINTÉTICO!A39:J544,2,FALSE)</f>
        <v>INCÊNDIO</v>
      </c>
      <c r="C41" s="170">
        <f>VLOOKUP(A41,SINTÉTICO!A39:J544,10,FALSE)</f>
        <v>4399.07</v>
      </c>
      <c r="D41" s="13"/>
      <c r="E41" s="13"/>
      <c r="F41" s="12"/>
      <c r="G41" s="12"/>
      <c r="H41" s="12"/>
      <c r="I41" s="12"/>
      <c r="J41" s="12"/>
      <c r="K41" s="11">
        <v>0.15</v>
      </c>
      <c r="L41" s="11">
        <v>0.15</v>
      </c>
      <c r="M41" s="11">
        <v>0.3</v>
      </c>
      <c r="N41" s="11">
        <v>0.3</v>
      </c>
      <c r="O41" s="11">
        <v>0.1</v>
      </c>
      <c r="P41" s="11">
        <f t="shared" si="0"/>
        <v>0.99999999999999989</v>
      </c>
    </row>
    <row r="42" spans="1:18">
      <c r="A42" s="167"/>
      <c r="B42" s="169"/>
      <c r="C42" s="171"/>
      <c r="D42" s="10"/>
      <c r="E42" s="10"/>
      <c r="F42" s="10"/>
      <c r="G42" s="10"/>
      <c r="H42" s="10"/>
      <c r="I42" s="10"/>
      <c r="J42" s="10"/>
      <c r="K42" s="9">
        <f>$C$41*K41</f>
        <v>659.86049999999989</v>
      </c>
      <c r="L42" s="9">
        <f>$C$41*L41</f>
        <v>659.86049999999989</v>
      </c>
      <c r="M42" s="9">
        <f>$C$41*M41</f>
        <v>1319.7209999999998</v>
      </c>
      <c r="N42" s="9">
        <f>$C$41*N41</f>
        <v>1319.7209999999998</v>
      </c>
      <c r="O42" s="9">
        <f>$C$41*O41</f>
        <v>439.90699999999998</v>
      </c>
      <c r="P42" s="9">
        <f t="shared" si="0"/>
        <v>4399.07</v>
      </c>
      <c r="Q42" s="2" t="b">
        <f>P42=C41</f>
        <v>1</v>
      </c>
    </row>
    <row r="43" spans="1:18" ht="13.15" customHeight="1">
      <c r="A43" s="166">
        <v>18</v>
      </c>
      <c r="B43" s="168" t="str">
        <f>VLOOKUP(A43,SINTÉTICO!A41:J546,2,FALSE)</f>
        <v>COMPLEMENTARES</v>
      </c>
      <c r="C43" s="170">
        <f>VLOOKUP(A43,SINTÉTICO!A41:J546,10,FALSE)</f>
        <v>148698.11000000004</v>
      </c>
      <c r="D43" s="13"/>
      <c r="E43" s="13"/>
      <c r="F43" s="12"/>
      <c r="G43" s="12"/>
      <c r="H43" s="12"/>
      <c r="I43" s="12"/>
      <c r="J43" s="12"/>
      <c r="K43" s="12"/>
      <c r="L43" s="12"/>
      <c r="M43" s="11">
        <v>0.4</v>
      </c>
      <c r="N43" s="11">
        <v>0.4</v>
      </c>
      <c r="O43" s="11">
        <v>0.2</v>
      </c>
      <c r="P43" s="11">
        <f t="shared" si="0"/>
        <v>1</v>
      </c>
    </row>
    <row r="44" spans="1:18">
      <c r="A44" s="167"/>
      <c r="B44" s="169"/>
      <c r="C44" s="171"/>
      <c r="D44" s="10"/>
      <c r="E44" s="10"/>
      <c r="F44" s="10"/>
      <c r="G44" s="10"/>
      <c r="H44" s="10"/>
      <c r="I44" s="10"/>
      <c r="J44" s="10"/>
      <c r="K44" s="10"/>
      <c r="L44" s="10"/>
      <c r="M44" s="9">
        <f>$C$43*M43</f>
        <v>59479.244000000021</v>
      </c>
      <c r="N44" s="9">
        <f>$C$43*N43</f>
        <v>59479.244000000021</v>
      </c>
      <c r="O44" s="9">
        <f>$C$43*O43</f>
        <v>29739.62200000001</v>
      </c>
      <c r="P44" s="9">
        <f t="shared" si="0"/>
        <v>148698.11000000004</v>
      </c>
      <c r="Q44" s="2" t="b">
        <f>P44=C43</f>
        <v>1</v>
      </c>
    </row>
    <row r="45" spans="1:18">
      <c r="A45" s="7"/>
      <c r="B45" s="6" t="s">
        <v>8</v>
      </c>
      <c r="C45" s="8">
        <f>SUM(C9:C44)</f>
        <v>4005065.01</v>
      </c>
      <c r="D45" s="8">
        <f>D44+D42+D40+D38+D36+D34+D32+D30+D28+D26+D24+D22+D20+D18+D16+D14+D12+D10</f>
        <v>100642.16099999999</v>
      </c>
      <c r="E45" s="8">
        <f t="shared" ref="E45:O45" si="11">E44+E42+E40+E38+E36+E34+E32+E30+E28+E26+E24+E22+E20+E18+E16+E14+E12+E10</f>
        <v>36580.341</v>
      </c>
      <c r="F45" s="8">
        <f t="shared" si="11"/>
        <v>24650.459399999996</v>
      </c>
      <c r="G45" s="8">
        <f t="shared" si="11"/>
        <v>24650.459399999996</v>
      </c>
      <c r="H45" s="8">
        <f t="shared" si="11"/>
        <v>107496.76440000001</v>
      </c>
      <c r="I45" s="8">
        <f t="shared" si="11"/>
        <v>220847.2009</v>
      </c>
      <c r="J45" s="8">
        <f t="shared" si="11"/>
        <v>464567.25840000005</v>
      </c>
      <c r="K45" s="8">
        <f t="shared" si="11"/>
        <v>564309.16039999994</v>
      </c>
      <c r="L45" s="8">
        <f t="shared" si="11"/>
        <v>574534.52989999996</v>
      </c>
      <c r="M45" s="8">
        <f t="shared" si="11"/>
        <v>594931.44390000007</v>
      </c>
      <c r="N45" s="8">
        <f t="shared" si="11"/>
        <v>731781.0983999999</v>
      </c>
      <c r="O45" s="8">
        <f t="shared" si="11"/>
        <v>560074.13290000008</v>
      </c>
      <c r="P45" s="163">
        <f>O46</f>
        <v>4005065.01</v>
      </c>
    </row>
    <row r="46" spans="1:18">
      <c r="A46" s="7"/>
      <c r="B46" s="6" t="s">
        <v>7</v>
      </c>
      <c r="C46" s="6" t="s">
        <v>6</v>
      </c>
      <c r="D46" s="8">
        <f>D45</f>
        <v>100642.16099999999</v>
      </c>
      <c r="E46" s="8">
        <f t="shared" ref="E46:O46" si="12">D46+E45</f>
        <v>137222.50199999998</v>
      </c>
      <c r="F46" s="8">
        <f t="shared" si="12"/>
        <v>161872.96139999997</v>
      </c>
      <c r="G46" s="8">
        <f t="shared" si="12"/>
        <v>186523.42079999996</v>
      </c>
      <c r="H46" s="8">
        <f t="shared" si="12"/>
        <v>294020.18519999995</v>
      </c>
      <c r="I46" s="8">
        <f t="shared" si="12"/>
        <v>514867.38609999995</v>
      </c>
      <c r="J46" s="8">
        <f t="shared" si="12"/>
        <v>979434.64449999994</v>
      </c>
      <c r="K46" s="8">
        <f t="shared" si="12"/>
        <v>1543743.8048999999</v>
      </c>
      <c r="L46" s="8">
        <f t="shared" si="12"/>
        <v>2118278.3347999998</v>
      </c>
      <c r="M46" s="8">
        <f t="shared" si="12"/>
        <v>2713209.7786999997</v>
      </c>
      <c r="N46" s="8">
        <f t="shared" si="12"/>
        <v>3444990.8770999997</v>
      </c>
      <c r="O46" s="8">
        <f t="shared" si="12"/>
        <v>4005065.01</v>
      </c>
      <c r="P46" s="164"/>
      <c r="Q46" s="2" t="b">
        <f>P45=SINTÉTICO!J509</f>
        <v>1</v>
      </c>
      <c r="R46" s="46"/>
    </row>
    <row r="47" spans="1:18">
      <c r="A47" s="7"/>
      <c r="B47" s="6" t="s">
        <v>5</v>
      </c>
      <c r="C47" s="6" t="s">
        <v>4</v>
      </c>
      <c r="D47" s="5">
        <f t="shared" ref="D47:O47" si="13">D46/$C$45</f>
        <v>2.51287209442825E-2</v>
      </c>
      <c r="E47" s="4">
        <f t="shared" si="13"/>
        <v>3.4262240851865716E-2</v>
      </c>
      <c r="F47" s="4">
        <f t="shared" si="13"/>
        <v>4.0417062144017475E-2</v>
      </c>
      <c r="G47" s="4">
        <f t="shared" si="13"/>
        <v>4.6571883436169234E-2</v>
      </c>
      <c r="H47" s="4">
        <f t="shared" si="13"/>
        <v>7.341208805996384E-2</v>
      </c>
      <c r="I47" s="4">
        <f t="shared" si="13"/>
        <v>0.12855406461929064</v>
      </c>
      <c r="J47" s="4">
        <f t="shared" si="13"/>
        <v>0.24454900034194452</v>
      </c>
      <c r="K47" s="4">
        <f t="shared" si="13"/>
        <v>0.38544787688727178</v>
      </c>
      <c r="L47" s="4">
        <f t="shared" si="13"/>
        <v>0.52889986292631985</v>
      </c>
      <c r="M47" s="4">
        <f t="shared" si="13"/>
        <v>0.67744462872027134</v>
      </c>
      <c r="N47" s="4">
        <f t="shared" si="13"/>
        <v>0.86015854137159187</v>
      </c>
      <c r="O47" s="4">
        <f t="shared" si="13"/>
        <v>1</v>
      </c>
      <c r="P47" s="165"/>
    </row>
    <row r="48" spans="1:18">
      <c r="A48" s="3" t="s">
        <v>3</v>
      </c>
    </row>
  </sheetData>
  <autoFilter ref="A8:Q48"/>
  <mergeCells count="56">
    <mergeCell ref="A7:O7"/>
    <mergeCell ref="A17:A18"/>
    <mergeCell ref="B17:B18"/>
    <mergeCell ref="C17:C18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3:A14"/>
    <mergeCell ref="B13:B14"/>
    <mergeCell ref="C13:C14"/>
    <mergeCell ref="A23:A24"/>
    <mergeCell ref="B23:B24"/>
    <mergeCell ref="C23:C24"/>
    <mergeCell ref="A21:A22"/>
    <mergeCell ref="B21:B22"/>
    <mergeCell ref="C21:C22"/>
    <mergeCell ref="A27:A28"/>
    <mergeCell ref="B27:B28"/>
    <mergeCell ref="C27:C28"/>
    <mergeCell ref="A25:A26"/>
    <mergeCell ref="B25:B26"/>
    <mergeCell ref="C25:C26"/>
    <mergeCell ref="A31:A32"/>
    <mergeCell ref="B31:B32"/>
    <mergeCell ref="C31:C32"/>
    <mergeCell ref="A29:A30"/>
    <mergeCell ref="B29:B30"/>
    <mergeCell ref="C29:C30"/>
    <mergeCell ref="A35:A36"/>
    <mergeCell ref="B35:B36"/>
    <mergeCell ref="C35:C36"/>
    <mergeCell ref="A33:A34"/>
    <mergeCell ref="B33:B34"/>
    <mergeCell ref="C33:C34"/>
    <mergeCell ref="A39:A40"/>
    <mergeCell ref="B39:B40"/>
    <mergeCell ref="C39:C40"/>
    <mergeCell ref="A37:A38"/>
    <mergeCell ref="B37:B38"/>
    <mergeCell ref="C37:C38"/>
    <mergeCell ref="P45:P47"/>
    <mergeCell ref="A43:A44"/>
    <mergeCell ref="B43:B44"/>
    <mergeCell ref="C43:C44"/>
    <mergeCell ref="A41:A42"/>
    <mergeCell ref="B41:B42"/>
    <mergeCell ref="C41:C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horizontalDpi="1200" verticalDpi="1200" r:id="rId1"/>
  <headerFooter>
    <oddHeader>&amp;L&amp;G</oddHeader>
    <oddFooter>&amp;LPágina &amp;P de &amp;N&amp;CRua Honório Parentes, 702 - Sala 02 - Jóquei Clube
 - Teresina PI -
 CEP 64048-360
CNPJ: 15.497.323/0001-00&amp;R&amp;G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85" zoomScaleNormal="70" zoomScaleSheetLayoutView="85" workbookViewId="0">
      <selection activeCell="D18" sqref="D18"/>
    </sheetView>
  </sheetViews>
  <sheetFormatPr defaultColWidth="9.33203125" defaultRowHeight="12.75"/>
  <cols>
    <col min="1" max="1" width="51.6640625" style="2" customWidth="1"/>
    <col min="2" max="2" width="12" style="2" customWidth="1"/>
    <col min="3" max="3" width="9.33203125" style="2"/>
    <col min="4" max="4" width="14" style="2" bestFit="1" customWidth="1"/>
    <col min="5" max="8" width="9.33203125" style="2"/>
    <col min="9" max="9" width="10.33203125" style="2" customWidth="1"/>
    <col min="10" max="16384" width="9.33203125" style="2"/>
  </cols>
  <sheetData>
    <row r="1" spans="1:8">
      <c r="A1" s="176" t="s">
        <v>39</v>
      </c>
      <c r="B1" s="176"/>
      <c r="C1" s="176"/>
      <c r="D1" s="176"/>
      <c r="E1" s="176"/>
    </row>
    <row r="2" spans="1:8">
      <c r="A2" s="176"/>
      <c r="B2" s="176"/>
      <c r="C2" s="176"/>
      <c r="D2" s="176"/>
      <c r="E2" s="176"/>
    </row>
    <row r="3" spans="1:8">
      <c r="A3" s="37"/>
      <c r="B3" s="37"/>
      <c r="C3" s="37"/>
      <c r="D3" s="36"/>
    </row>
    <row r="4" spans="1:8">
      <c r="A4" s="174" t="s">
        <v>38</v>
      </c>
      <c r="B4" s="174"/>
      <c r="C4" s="174"/>
      <c r="D4" s="174"/>
    </row>
    <row r="5" spans="1:8">
      <c r="A5" s="174"/>
      <c r="B5" s="174"/>
      <c r="C5" s="174"/>
      <c r="D5" s="174"/>
    </row>
    <row r="6" spans="1:8" ht="15.75">
      <c r="A6" s="29" t="s">
        <v>37</v>
      </c>
      <c r="B6" s="29"/>
      <c r="C6" s="29"/>
      <c r="D6" s="35"/>
    </row>
    <row r="7" spans="1:8" ht="15.75">
      <c r="A7" s="32" t="s">
        <v>36</v>
      </c>
      <c r="B7" s="32"/>
      <c r="C7" s="32"/>
      <c r="D7" s="33">
        <v>0.03</v>
      </c>
    </row>
    <row r="8" spans="1:8" ht="15.75" customHeight="1">
      <c r="A8" s="34" t="s">
        <v>35</v>
      </c>
      <c r="B8" s="32"/>
      <c r="C8" s="32"/>
      <c r="D8" s="33">
        <v>0.01</v>
      </c>
    </row>
    <row r="9" spans="1:8" ht="15.75">
      <c r="A9" s="32" t="s">
        <v>34</v>
      </c>
      <c r="B9" s="32"/>
      <c r="C9" s="32"/>
      <c r="D9" s="33">
        <v>1.2699999999999999E-2</v>
      </c>
    </row>
    <row r="10" spans="1:8" ht="15.75">
      <c r="A10" s="32" t="s">
        <v>33</v>
      </c>
      <c r="B10" s="32"/>
      <c r="C10" s="32"/>
      <c r="D10" s="33">
        <v>1.23E-2</v>
      </c>
    </row>
    <row r="11" spans="1:8" ht="15.75">
      <c r="A11" s="32" t="s">
        <v>32</v>
      </c>
      <c r="B11" s="32"/>
      <c r="C11" s="32"/>
      <c r="D11" s="33">
        <v>2.5155428571428589E-2</v>
      </c>
    </row>
    <row r="12" spans="1:8" ht="15.75">
      <c r="A12" s="32" t="s">
        <v>31</v>
      </c>
      <c r="B12" s="32"/>
      <c r="C12" s="32"/>
      <c r="D12" s="28">
        <f>SUM(D13:D16)</f>
        <v>0.1065</v>
      </c>
      <c r="H12" s="31">
        <v>7.5200000000000003E-2</v>
      </c>
    </row>
    <row r="13" spans="1:8" ht="15.75">
      <c r="A13" s="29"/>
      <c r="B13" s="29" t="s">
        <v>30</v>
      </c>
      <c r="C13" s="29"/>
      <c r="D13" s="28">
        <v>6.4999999999999997E-3</v>
      </c>
      <c r="F13" s="27">
        <v>6.4999999999999997E-3</v>
      </c>
      <c r="G13" s="2">
        <f>4.27%</f>
        <v>4.2699999999999995E-2</v>
      </c>
      <c r="H13" s="27">
        <f>G13*H12</f>
        <v>3.2110399999999996E-3</v>
      </c>
    </row>
    <row r="14" spans="1:8" ht="15.75">
      <c r="A14" s="29"/>
      <c r="B14" s="29" t="s">
        <v>29</v>
      </c>
      <c r="C14" s="29"/>
      <c r="D14" s="28">
        <v>0.03</v>
      </c>
      <c r="F14" s="27">
        <v>0.03</v>
      </c>
      <c r="G14" s="2">
        <f>19.73%</f>
        <v>0.1973</v>
      </c>
      <c r="H14" s="27">
        <f>G14*H12</f>
        <v>1.4836960000000001E-2</v>
      </c>
    </row>
    <row r="15" spans="1:8" ht="15.75">
      <c r="A15" s="29"/>
      <c r="B15" s="29" t="s">
        <v>28</v>
      </c>
      <c r="C15" s="29"/>
      <c r="D15" s="30">
        <v>2.5000000000000001E-2</v>
      </c>
      <c r="F15" s="27">
        <v>0.03</v>
      </c>
    </row>
    <row r="16" spans="1:8" ht="15.75">
      <c r="A16" s="29"/>
      <c r="B16" s="29" t="s">
        <v>27</v>
      </c>
      <c r="C16" s="29"/>
      <c r="D16" s="28">
        <v>4.4999999999999998E-2</v>
      </c>
      <c r="F16" s="27">
        <v>4.4999999999999998E-2</v>
      </c>
    </row>
    <row r="17" spans="1:6">
      <c r="A17" s="26"/>
      <c r="B17" s="26"/>
      <c r="C17" s="26"/>
      <c r="D17" s="25"/>
    </row>
    <row r="18" spans="1:6" ht="15.75">
      <c r="A18" s="175" t="s">
        <v>26</v>
      </c>
      <c r="B18" s="175"/>
      <c r="C18" s="175"/>
      <c r="D18" s="24">
        <f>TRUNC((1+D7+D8+D9)*(1+D10)*(1+D11)/(1-D12)-1,4)</f>
        <v>0.22259999999999999</v>
      </c>
    </row>
    <row r="19" spans="1:6">
      <c r="F19" s="2">
        <v>0.22259999999999999</v>
      </c>
    </row>
  </sheetData>
  <mergeCells count="3">
    <mergeCell ref="A4:D5"/>
    <mergeCell ref="A18:C18"/>
    <mergeCell ref="A1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  <headerFooter>
    <oddHeader>&amp;L&amp;G</oddHeader>
    <oddFooter>&amp;LPágina &amp;P de &amp;N&amp;CRua Honório Parentes, 702 - Sala 02 - Jóquei Clube
 - Teresina PI -
 CEP 64048-360
CNPJ: 15.497.323/0001-00&amp;R&amp;G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85" zoomScaleNormal="100" zoomScaleSheetLayoutView="85" workbookViewId="0">
      <selection activeCell="D18" sqref="D18"/>
    </sheetView>
  </sheetViews>
  <sheetFormatPr defaultColWidth="9.33203125" defaultRowHeight="12.75"/>
  <cols>
    <col min="1" max="1" width="54.33203125" style="2" customWidth="1"/>
    <col min="2" max="2" width="8" style="2" customWidth="1"/>
    <col min="3" max="3" width="9.33203125" style="2"/>
    <col min="4" max="4" width="13.5" style="2" bestFit="1" customWidth="1"/>
    <col min="5" max="8" width="9.33203125" style="2"/>
    <col min="9" max="9" width="10.33203125" style="2" customWidth="1"/>
    <col min="10" max="16384" width="9.33203125" style="2"/>
  </cols>
  <sheetData>
    <row r="1" spans="1:7">
      <c r="A1" s="176" t="s">
        <v>40</v>
      </c>
      <c r="B1" s="176"/>
      <c r="C1" s="176"/>
      <c r="D1" s="176"/>
      <c r="E1" s="176"/>
    </row>
    <row r="2" spans="1:7">
      <c r="A2" s="176"/>
      <c r="B2" s="176"/>
      <c r="C2" s="176"/>
      <c r="D2" s="176"/>
      <c r="E2" s="176"/>
    </row>
    <row r="3" spans="1:7">
      <c r="A3" s="37"/>
      <c r="B3" s="37"/>
      <c r="C3" s="37"/>
      <c r="D3" s="36"/>
    </row>
    <row r="4" spans="1:7">
      <c r="A4" s="174" t="s">
        <v>38</v>
      </c>
      <c r="B4" s="174"/>
      <c r="C4" s="174"/>
      <c r="D4" s="174"/>
    </row>
    <row r="5" spans="1:7">
      <c r="A5" s="174"/>
      <c r="B5" s="174"/>
      <c r="C5" s="174"/>
      <c r="D5" s="174"/>
    </row>
    <row r="6" spans="1:7" ht="15.75">
      <c r="A6" s="29" t="s">
        <v>37</v>
      </c>
      <c r="B6" s="29"/>
      <c r="C6" s="29"/>
      <c r="D6" s="35"/>
    </row>
    <row r="7" spans="1:7" ht="15.75">
      <c r="A7" s="32" t="s">
        <v>36</v>
      </c>
      <c r="B7" s="32"/>
      <c r="C7" s="32"/>
      <c r="D7" s="33">
        <v>4.4900000000000002E-2</v>
      </c>
    </row>
    <row r="8" spans="1:7" ht="15.75">
      <c r="A8" s="34" t="s">
        <v>35</v>
      </c>
      <c r="B8" s="32"/>
      <c r="C8" s="32"/>
      <c r="D8" s="33">
        <v>3.0000000000000001E-3</v>
      </c>
    </row>
    <row r="9" spans="1:7" ht="15.75">
      <c r="A9" s="32" t="s">
        <v>34</v>
      </c>
      <c r="B9" s="32"/>
      <c r="C9" s="32"/>
      <c r="D9" s="33">
        <v>8.5000000000000006E-3</v>
      </c>
    </row>
    <row r="10" spans="1:7" ht="15.75">
      <c r="A10" s="32" t="s">
        <v>33</v>
      </c>
      <c r="B10" s="32"/>
      <c r="C10" s="32"/>
      <c r="D10" s="33">
        <v>1.11E-2</v>
      </c>
    </row>
    <row r="11" spans="1:7" ht="15.75">
      <c r="A11" s="32" t="s">
        <v>32</v>
      </c>
      <c r="B11" s="32"/>
      <c r="C11" s="32"/>
      <c r="D11" s="33">
        <v>6.9887096774193472E-3</v>
      </c>
    </row>
    <row r="12" spans="1:7" ht="15.75">
      <c r="A12" s="32" t="s">
        <v>31</v>
      </c>
      <c r="B12" s="32"/>
      <c r="C12" s="32"/>
      <c r="D12" s="28">
        <f>SUM(D13:D16)</f>
        <v>3.6499999999999998E-2</v>
      </c>
    </row>
    <row r="13" spans="1:7" ht="15.75">
      <c r="A13" s="29"/>
      <c r="B13" s="29" t="s">
        <v>30</v>
      </c>
      <c r="C13" s="29"/>
      <c r="D13" s="28">
        <v>6.4999999999999997E-3</v>
      </c>
      <c r="G13" s="27">
        <v>3.2110399999999996E-3</v>
      </c>
    </row>
    <row r="14" spans="1:7" ht="31.5">
      <c r="A14" s="29"/>
      <c r="B14" s="29" t="s">
        <v>29</v>
      </c>
      <c r="C14" s="29"/>
      <c r="D14" s="28">
        <v>0.03</v>
      </c>
      <c r="G14" s="27">
        <v>1.4836960000000001E-2</v>
      </c>
    </row>
    <row r="15" spans="1:7" ht="15.75">
      <c r="A15" s="29"/>
      <c r="B15" s="29" t="s">
        <v>28</v>
      </c>
      <c r="C15" s="29"/>
      <c r="D15" s="30">
        <v>0</v>
      </c>
    </row>
    <row r="16" spans="1:7" ht="15.75">
      <c r="A16" s="29"/>
      <c r="B16" s="29" t="s">
        <v>27</v>
      </c>
      <c r="C16" s="29"/>
      <c r="D16" s="28">
        <v>0</v>
      </c>
    </row>
    <row r="17" spans="1:6">
      <c r="A17" s="26"/>
      <c r="B17" s="26"/>
      <c r="C17" s="26"/>
      <c r="D17" s="25"/>
    </row>
    <row r="18" spans="1:6" ht="15.75">
      <c r="A18" s="175" t="s">
        <v>26</v>
      </c>
      <c r="B18" s="175"/>
      <c r="C18" s="175"/>
      <c r="D18" s="24">
        <f>TRUNC((1+D7+D8+D9)*(1+D10)*(1+D11)/(1-D12)-1,4)</f>
        <v>0.1163</v>
      </c>
      <c r="F18" s="2">
        <v>0.1163</v>
      </c>
    </row>
  </sheetData>
  <mergeCells count="3">
    <mergeCell ref="A4:D5"/>
    <mergeCell ref="A18:C18"/>
    <mergeCell ref="A1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  <headerFooter>
    <oddHeader>&amp;L&amp;G</oddHeader>
    <oddFooter>&amp;LPágina &amp;P de &amp;N&amp;CRua Honório Parentes, 702 - Sala 02 - Jóquei Clube
 - Teresina PI -
 CEP 64048-360
CNPJ: 15.497.323/0001-00&amp;R&amp;G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topLeftCell="A22" zoomScale="115" zoomScaleNormal="85" zoomScaleSheetLayoutView="115" workbookViewId="0">
      <selection activeCell="E13" sqref="E13"/>
    </sheetView>
  </sheetViews>
  <sheetFormatPr defaultColWidth="9.33203125" defaultRowHeight="12.75"/>
  <cols>
    <col min="1" max="1" width="11.1640625" style="2" bestFit="1" customWidth="1"/>
    <col min="2" max="2" width="79.1640625" style="2" bestFit="1" customWidth="1"/>
    <col min="3" max="3" width="12.1640625" style="2" bestFit="1" customWidth="1"/>
    <col min="4" max="4" width="14.6640625" style="2" customWidth="1"/>
    <col min="5" max="8" width="9.33203125" style="2"/>
    <col min="9" max="9" width="10.33203125" style="2" customWidth="1"/>
    <col min="10" max="16384" width="9.33203125" style="2"/>
  </cols>
  <sheetData>
    <row r="1" spans="1:5" ht="38.25">
      <c r="A1" s="43" t="s">
        <v>109</v>
      </c>
      <c r="B1" s="43" t="s">
        <v>108</v>
      </c>
      <c r="C1" s="44" t="s">
        <v>107</v>
      </c>
      <c r="D1" s="44" t="s">
        <v>106</v>
      </c>
    </row>
    <row r="2" spans="1:5">
      <c r="A2" s="43" t="s">
        <v>105</v>
      </c>
      <c r="B2" s="43" t="s">
        <v>104</v>
      </c>
      <c r="C2" s="43"/>
      <c r="D2" s="43"/>
    </row>
    <row r="3" spans="1:5">
      <c r="A3" s="41" t="s">
        <v>103</v>
      </c>
      <c r="B3" s="42" t="s">
        <v>102</v>
      </c>
      <c r="C3" s="39">
        <v>0</v>
      </c>
      <c r="D3" s="39">
        <v>0</v>
      </c>
    </row>
    <row r="4" spans="1:5">
      <c r="A4" s="41" t="s">
        <v>101</v>
      </c>
      <c r="B4" s="42" t="s">
        <v>100</v>
      </c>
      <c r="C4" s="39">
        <v>1.4999999999999999E-2</v>
      </c>
      <c r="D4" s="39">
        <v>1.4999999999999999E-2</v>
      </c>
    </row>
    <row r="5" spans="1:5">
      <c r="A5" s="41" t="s">
        <v>99</v>
      </c>
      <c r="B5" s="42" t="s">
        <v>98</v>
      </c>
      <c r="C5" s="39">
        <v>0.01</v>
      </c>
      <c r="D5" s="39">
        <v>0.01</v>
      </c>
    </row>
    <row r="6" spans="1:5">
      <c r="A6" s="41" t="s">
        <v>97</v>
      </c>
      <c r="B6" s="42" t="s">
        <v>96</v>
      </c>
      <c r="C6" s="39">
        <v>2E-3</v>
      </c>
      <c r="D6" s="39">
        <v>2E-3</v>
      </c>
    </row>
    <row r="7" spans="1:5">
      <c r="A7" s="41" t="s">
        <v>95</v>
      </c>
      <c r="B7" s="42" t="s">
        <v>94</v>
      </c>
      <c r="C7" s="39">
        <v>6.0000000000000001E-3</v>
      </c>
      <c r="D7" s="39">
        <v>6.0000000000000001E-3</v>
      </c>
    </row>
    <row r="8" spans="1:5">
      <c r="A8" s="41" t="s">
        <v>93</v>
      </c>
      <c r="B8" s="42" t="s">
        <v>92</v>
      </c>
      <c r="C8" s="39">
        <v>2.5000000000000001E-2</v>
      </c>
      <c r="D8" s="39">
        <v>2.5000000000000001E-2</v>
      </c>
    </row>
    <row r="9" spans="1:5">
      <c r="A9" s="41" t="s">
        <v>91</v>
      </c>
      <c r="B9" s="42" t="s">
        <v>90</v>
      </c>
      <c r="C9" s="39">
        <v>0.03</v>
      </c>
      <c r="D9" s="39">
        <v>0.03</v>
      </c>
    </row>
    <row r="10" spans="1:5">
      <c r="A10" s="41" t="s">
        <v>89</v>
      </c>
      <c r="B10" s="42" t="s">
        <v>88</v>
      </c>
      <c r="C10" s="39">
        <v>0.08</v>
      </c>
      <c r="D10" s="39">
        <v>0.08</v>
      </c>
    </row>
    <row r="11" spans="1:5">
      <c r="A11" s="41" t="s">
        <v>87</v>
      </c>
      <c r="B11" s="42" t="s">
        <v>86</v>
      </c>
      <c r="C11" s="39">
        <v>0</v>
      </c>
      <c r="D11" s="39">
        <v>0</v>
      </c>
    </row>
    <row r="12" spans="1:5">
      <c r="A12" s="177" t="s">
        <v>85</v>
      </c>
      <c r="B12" s="177"/>
      <c r="C12" s="38">
        <f>SUM(C3:C11)</f>
        <v>0.16799999999999998</v>
      </c>
      <c r="D12" s="38">
        <f>SUM(D3:D11)</f>
        <v>0.16799999999999998</v>
      </c>
      <c r="E12" s="31"/>
    </row>
    <row r="13" spans="1:5">
      <c r="A13" s="43" t="s">
        <v>84</v>
      </c>
      <c r="B13" s="43" t="s">
        <v>83</v>
      </c>
      <c r="C13" s="43"/>
      <c r="D13" s="43"/>
    </row>
    <row r="14" spans="1:5">
      <c r="A14" s="41" t="s">
        <v>82</v>
      </c>
      <c r="B14" s="42" t="s">
        <v>81</v>
      </c>
      <c r="C14" s="39">
        <v>0.1782</v>
      </c>
      <c r="D14" s="39">
        <v>0</v>
      </c>
    </row>
    <row r="15" spans="1:5">
      <c r="A15" s="41" t="s">
        <v>80</v>
      </c>
      <c r="B15" s="42" t="s">
        <v>79</v>
      </c>
      <c r="C15" s="39">
        <v>3.95E-2</v>
      </c>
      <c r="D15" s="39">
        <v>0</v>
      </c>
    </row>
    <row r="16" spans="1:5">
      <c r="A16" s="41" t="s">
        <v>78</v>
      </c>
      <c r="B16" s="42" t="s">
        <v>77</v>
      </c>
      <c r="C16" s="39">
        <v>8.6999999999999994E-3</v>
      </c>
      <c r="D16" s="39">
        <v>6.7000000000000002E-3</v>
      </c>
    </row>
    <row r="17" spans="1:4">
      <c r="A17" s="41" t="s">
        <v>76</v>
      </c>
      <c r="B17" s="42" t="s">
        <v>75</v>
      </c>
      <c r="C17" s="39">
        <v>0.1076</v>
      </c>
      <c r="D17" s="39">
        <v>8.3299999999999999E-2</v>
      </c>
    </row>
    <row r="18" spans="1:4">
      <c r="A18" s="41" t="s">
        <v>74</v>
      </c>
      <c r="B18" s="42" t="s">
        <v>73</v>
      </c>
      <c r="C18" s="39">
        <v>6.9999999999999999E-4</v>
      </c>
      <c r="D18" s="39">
        <v>5.9999999999999995E-4</v>
      </c>
    </row>
    <row r="19" spans="1:4">
      <c r="A19" s="41" t="s">
        <v>72</v>
      </c>
      <c r="B19" s="42" t="s">
        <v>71</v>
      </c>
      <c r="C19" s="39">
        <v>7.1999999999999998E-3</v>
      </c>
      <c r="D19" s="39">
        <v>5.5999999999999999E-3</v>
      </c>
    </row>
    <row r="20" spans="1:4">
      <c r="A20" s="41" t="s">
        <v>70</v>
      </c>
      <c r="B20" s="42" t="s">
        <v>69</v>
      </c>
      <c r="C20" s="39">
        <v>1.1599999999999999E-2</v>
      </c>
      <c r="D20" s="39">
        <v>0</v>
      </c>
    </row>
    <row r="21" spans="1:4">
      <c r="A21" s="41" t="s">
        <v>68</v>
      </c>
      <c r="B21" s="42" t="s">
        <v>67</v>
      </c>
      <c r="C21" s="39">
        <v>1.1000000000000001E-3</v>
      </c>
      <c r="D21" s="39">
        <v>8.0000000000000004E-4</v>
      </c>
    </row>
    <row r="22" spans="1:4">
      <c r="A22" s="41" t="s">
        <v>66</v>
      </c>
      <c r="B22" s="42" t="s">
        <v>65</v>
      </c>
      <c r="C22" s="39">
        <v>8.3500000000000005E-2</v>
      </c>
      <c r="D22" s="39">
        <v>6.4699999999999994E-2</v>
      </c>
    </row>
    <row r="23" spans="1:4">
      <c r="A23" s="41" t="s">
        <v>64</v>
      </c>
      <c r="B23" s="42" t="s">
        <v>63</v>
      </c>
      <c r="C23" s="39">
        <v>2.9999999999999997E-4</v>
      </c>
      <c r="D23" s="39">
        <v>2.9999999999999997E-4</v>
      </c>
    </row>
    <row r="24" spans="1:4">
      <c r="A24" s="177" t="s">
        <v>62</v>
      </c>
      <c r="B24" s="177"/>
      <c r="C24" s="38">
        <f>SUM(C14:C23)</f>
        <v>0.43839999999999996</v>
      </c>
      <c r="D24" s="38">
        <f>SUM(D14:D23)</f>
        <v>0.16199999999999998</v>
      </c>
    </row>
    <row r="25" spans="1:4">
      <c r="A25" s="43" t="s">
        <v>61</v>
      </c>
      <c r="B25" s="43" t="s">
        <v>60</v>
      </c>
      <c r="C25" s="43"/>
      <c r="D25" s="43"/>
    </row>
    <row r="26" spans="1:4">
      <c r="A26" s="41" t="s">
        <v>59</v>
      </c>
      <c r="B26" s="42" t="s">
        <v>58</v>
      </c>
      <c r="C26" s="39">
        <v>5.1999999999999998E-2</v>
      </c>
      <c r="D26" s="39">
        <v>4.0300000000000002E-2</v>
      </c>
    </row>
    <row r="27" spans="1:4">
      <c r="A27" s="41" t="s">
        <v>57</v>
      </c>
      <c r="B27" s="42" t="s">
        <v>56</v>
      </c>
      <c r="C27" s="39">
        <v>1.1999999999999999E-3</v>
      </c>
      <c r="D27" s="39">
        <v>8.9999999999999998E-4</v>
      </c>
    </row>
    <row r="28" spans="1:4">
      <c r="A28" s="41" t="s">
        <v>55</v>
      </c>
      <c r="B28" s="42" t="s">
        <v>54</v>
      </c>
      <c r="C28" s="39">
        <v>5.2600000000000001E-2</v>
      </c>
      <c r="D28" s="39">
        <v>4.07E-2</v>
      </c>
    </row>
    <row r="29" spans="1:4">
      <c r="A29" s="41" t="s">
        <v>53</v>
      </c>
      <c r="B29" s="42" t="s">
        <v>52</v>
      </c>
      <c r="C29" s="39">
        <v>3.9E-2</v>
      </c>
      <c r="D29" s="39">
        <v>3.0200000000000001E-2</v>
      </c>
    </row>
    <row r="30" spans="1:4">
      <c r="A30" s="41" t="s">
        <v>51</v>
      </c>
      <c r="B30" s="42" t="s">
        <v>50</v>
      </c>
      <c r="C30" s="39">
        <v>4.4000000000000003E-3</v>
      </c>
      <c r="D30" s="39">
        <v>3.3999999999999998E-3</v>
      </c>
    </row>
    <row r="31" spans="1:4">
      <c r="A31" s="177" t="s">
        <v>49</v>
      </c>
      <c r="B31" s="177"/>
      <c r="C31" s="38">
        <f>SUM(C26:C30)</f>
        <v>0.1492</v>
      </c>
      <c r="D31" s="38">
        <f>SUM(D26:D30)</f>
        <v>0.11550000000000001</v>
      </c>
    </row>
    <row r="32" spans="1:4">
      <c r="A32" s="43" t="s">
        <v>48</v>
      </c>
      <c r="B32" s="43" t="s">
        <v>47</v>
      </c>
      <c r="C32" s="43"/>
      <c r="D32" s="43"/>
    </row>
    <row r="33" spans="1:4">
      <c r="A33" s="41" t="s">
        <v>46</v>
      </c>
      <c r="B33" s="42" t="s">
        <v>45</v>
      </c>
      <c r="C33" s="39">
        <v>7.3700000000000002E-2</v>
      </c>
      <c r="D33" s="39">
        <v>2.7199999999999998E-2</v>
      </c>
    </row>
    <row r="34" spans="1:4" ht="25.5">
      <c r="A34" s="41" t="s">
        <v>44</v>
      </c>
      <c r="B34" s="40" t="s">
        <v>43</v>
      </c>
      <c r="C34" s="39">
        <v>4.4000000000000003E-3</v>
      </c>
      <c r="D34" s="39">
        <v>3.3999999999999998E-3</v>
      </c>
    </row>
    <row r="35" spans="1:4">
      <c r="A35" s="177" t="s">
        <v>42</v>
      </c>
      <c r="B35" s="177"/>
      <c r="C35" s="38">
        <f>SUM(C33:C34)</f>
        <v>7.8100000000000003E-2</v>
      </c>
      <c r="D35" s="38">
        <f>SUM(D33:D34)</f>
        <v>3.0599999999999999E-2</v>
      </c>
    </row>
    <row r="36" spans="1:4" ht="33" customHeight="1">
      <c r="A36" s="177" t="s">
        <v>41</v>
      </c>
      <c r="B36" s="177"/>
      <c r="C36" s="38">
        <f>SUM(C12,C24,C31,C35)</f>
        <v>0.83369999999999989</v>
      </c>
      <c r="D36" s="38">
        <f>SUM(D12,D24,D31,D35)</f>
        <v>0.47609999999999997</v>
      </c>
    </row>
  </sheetData>
  <mergeCells count="5">
    <mergeCell ref="A12:B12"/>
    <mergeCell ref="A24:B24"/>
    <mergeCell ref="A31:B31"/>
    <mergeCell ref="A35:B35"/>
    <mergeCell ref="A36:B36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paperSize="9" scale="80" orientation="portrait" horizontalDpi="1200" verticalDpi="1200" r:id="rId1"/>
  <headerFooter>
    <oddHeader>&amp;L&amp;G</oddHeader>
    <oddFooter>&amp;LPágina &amp;P de &amp;N&amp;CRua Honório Parentes, 702 - Sala 02 - Jóquei Clube
 - Teresina PI -
 CEP 64048-360
CNPJ: 15.497.323/0001-00&amp;R&amp;G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730"/>
  <sheetViews>
    <sheetView zoomScale="85" zoomScaleNormal="85" workbookViewId="0">
      <selection activeCell="E729" sqref="E729"/>
    </sheetView>
  </sheetViews>
  <sheetFormatPr defaultColWidth="8.83203125" defaultRowHeight="15"/>
  <cols>
    <col min="1" max="2" width="8.83203125" style="130"/>
    <col min="3" max="3" width="81.1640625" style="130" customWidth="1"/>
    <col min="4" max="4" width="8.83203125" style="130"/>
    <col min="5" max="5" width="14.33203125" style="131" bestFit="1" customWidth="1"/>
    <col min="6" max="16384" width="8.83203125" style="130"/>
  </cols>
  <sheetData>
    <row r="1" spans="1:5" ht="25.5">
      <c r="A1" s="138" t="s">
        <v>110</v>
      </c>
      <c r="B1" s="137" t="s">
        <v>112</v>
      </c>
      <c r="C1" s="138" t="s">
        <v>965</v>
      </c>
      <c r="D1" s="137" t="s">
        <v>113</v>
      </c>
      <c r="E1" s="136" t="s">
        <v>958</v>
      </c>
    </row>
    <row r="2" spans="1:5">
      <c r="A2" s="106">
        <v>1350</v>
      </c>
      <c r="B2" s="98" t="s">
        <v>121</v>
      </c>
      <c r="C2" s="133" t="s">
        <v>2499</v>
      </c>
      <c r="D2" s="98" t="s">
        <v>118</v>
      </c>
      <c r="E2" s="132">
        <v>50</v>
      </c>
    </row>
    <row r="3" spans="1:5">
      <c r="A3" s="106">
        <v>3992</v>
      </c>
      <c r="B3" s="98" t="s">
        <v>121</v>
      </c>
      <c r="C3" s="109" t="s">
        <v>2498</v>
      </c>
      <c r="D3" s="98" t="s">
        <v>125</v>
      </c>
      <c r="E3" s="132">
        <v>12.784972654155482</v>
      </c>
    </row>
    <row r="4" spans="1:5">
      <c r="A4" s="106">
        <v>4433</v>
      </c>
      <c r="B4" s="98" t="s">
        <v>121</v>
      </c>
      <c r="C4" s="109" t="s">
        <v>2494</v>
      </c>
      <c r="D4" s="98" t="s">
        <v>125</v>
      </c>
      <c r="E4" s="132">
        <v>18.57</v>
      </c>
    </row>
    <row r="5" spans="1:5">
      <c r="A5" s="106">
        <v>5061</v>
      </c>
      <c r="B5" s="98" t="s">
        <v>121</v>
      </c>
      <c r="C5" s="133" t="s">
        <v>2497</v>
      </c>
      <c r="D5" s="98" t="s">
        <v>177</v>
      </c>
      <c r="E5" s="132">
        <v>19.62</v>
      </c>
    </row>
    <row r="6" spans="1:5">
      <c r="A6" s="100">
        <v>88239</v>
      </c>
      <c r="B6" s="98" t="s">
        <v>121</v>
      </c>
      <c r="C6" s="133" t="s">
        <v>957</v>
      </c>
      <c r="D6" s="98" t="s">
        <v>147</v>
      </c>
      <c r="E6" s="132">
        <v>14.85</v>
      </c>
    </row>
    <row r="7" spans="1:5">
      <c r="A7" s="100">
        <v>88262</v>
      </c>
      <c r="B7" s="98" t="s">
        <v>121</v>
      </c>
      <c r="C7" s="133" t="s">
        <v>956</v>
      </c>
      <c r="D7" s="98" t="s">
        <v>147</v>
      </c>
      <c r="E7" s="132">
        <v>17.600000000000001</v>
      </c>
    </row>
    <row r="8" spans="1:5">
      <c r="A8" s="100">
        <v>91692</v>
      </c>
      <c r="B8" s="98" t="s">
        <v>121</v>
      </c>
      <c r="C8" s="133" t="s">
        <v>955</v>
      </c>
      <c r="D8" s="98" t="s">
        <v>954</v>
      </c>
      <c r="E8" s="132">
        <v>24.71</v>
      </c>
    </row>
    <row r="9" spans="1:5">
      <c r="A9" s="100">
        <v>91693</v>
      </c>
      <c r="B9" s="98" t="s">
        <v>121</v>
      </c>
      <c r="C9" s="133" t="s">
        <v>953</v>
      </c>
      <c r="D9" s="98" t="s">
        <v>952</v>
      </c>
      <c r="E9" s="132">
        <v>22.25</v>
      </c>
    </row>
    <row r="10" spans="1:5">
      <c r="A10" s="100">
        <v>94974</v>
      </c>
      <c r="B10" s="98" t="s">
        <v>121</v>
      </c>
      <c r="C10" s="133" t="s">
        <v>2492</v>
      </c>
      <c r="D10" s="98" t="s">
        <v>155</v>
      </c>
      <c r="E10" s="132">
        <v>350.06</v>
      </c>
    </row>
    <row r="11" spans="1:5">
      <c r="A11" s="106">
        <v>4417</v>
      </c>
      <c r="B11" s="98" t="s">
        <v>121</v>
      </c>
      <c r="C11" s="109" t="s">
        <v>2495</v>
      </c>
      <c r="D11" s="98" t="s">
        <v>125</v>
      </c>
      <c r="E11" s="132">
        <v>5.17</v>
      </c>
    </row>
    <row r="12" spans="1:5">
      <c r="A12" s="106">
        <v>5068</v>
      </c>
      <c r="B12" s="98" t="s">
        <v>121</v>
      </c>
      <c r="C12" s="133" t="s">
        <v>961</v>
      </c>
      <c r="D12" s="98" t="s">
        <v>177</v>
      </c>
      <c r="E12" s="132">
        <v>19.96</v>
      </c>
    </row>
    <row r="13" spans="1:5">
      <c r="A13" s="106">
        <v>7356</v>
      </c>
      <c r="B13" s="98" t="s">
        <v>121</v>
      </c>
      <c r="C13" s="133" t="s">
        <v>1204</v>
      </c>
      <c r="D13" s="98" t="s">
        <v>1187</v>
      </c>
      <c r="E13" s="132">
        <v>18.87</v>
      </c>
    </row>
    <row r="14" spans="1:5">
      <c r="A14" s="106">
        <v>10567</v>
      </c>
      <c r="B14" s="98" t="s">
        <v>121</v>
      </c>
      <c r="C14" s="109" t="s">
        <v>2493</v>
      </c>
      <c r="D14" s="98" t="s">
        <v>125</v>
      </c>
      <c r="E14" s="132">
        <v>8.4</v>
      </c>
    </row>
    <row r="15" spans="1:5">
      <c r="A15" s="100">
        <v>99062</v>
      </c>
      <c r="B15" s="98" t="s">
        <v>121</v>
      </c>
      <c r="C15" s="133" t="s">
        <v>2491</v>
      </c>
      <c r="D15" s="98" t="s">
        <v>118</v>
      </c>
      <c r="E15" s="132">
        <v>1.66</v>
      </c>
    </row>
    <row r="16" spans="1:5">
      <c r="A16" s="106">
        <v>4513</v>
      </c>
      <c r="B16" s="98" t="s">
        <v>121</v>
      </c>
      <c r="C16" s="133" t="s">
        <v>2489</v>
      </c>
      <c r="D16" s="98" t="s">
        <v>125</v>
      </c>
      <c r="E16" s="132">
        <v>5.23</v>
      </c>
    </row>
    <row r="17" spans="1:5">
      <c r="A17" s="106">
        <v>6193</v>
      </c>
      <c r="B17" s="98" t="s">
        <v>121</v>
      </c>
      <c r="C17" s="109" t="s">
        <v>2488</v>
      </c>
      <c r="D17" s="98" t="s">
        <v>125</v>
      </c>
      <c r="E17" s="132">
        <v>4.63</v>
      </c>
    </row>
    <row r="18" spans="1:5">
      <c r="A18" s="106">
        <v>10886</v>
      </c>
      <c r="B18" s="98" t="s">
        <v>121</v>
      </c>
      <c r="C18" s="109" t="s">
        <v>2441</v>
      </c>
      <c r="D18" s="98" t="s">
        <v>118</v>
      </c>
      <c r="E18" s="132">
        <v>192.5</v>
      </c>
    </row>
    <row r="19" spans="1:5">
      <c r="A19" s="106">
        <v>10891</v>
      </c>
      <c r="B19" s="98" t="s">
        <v>121</v>
      </c>
      <c r="C19" s="109" t="s">
        <v>2440</v>
      </c>
      <c r="D19" s="98" t="s">
        <v>118</v>
      </c>
      <c r="E19" s="132">
        <v>186.15</v>
      </c>
    </row>
    <row r="20" spans="1:5">
      <c r="A20" s="106">
        <v>11455</v>
      </c>
      <c r="B20" s="98" t="s">
        <v>121</v>
      </c>
      <c r="C20" s="109" t="s">
        <v>2487</v>
      </c>
      <c r="D20" s="98" t="s">
        <v>118</v>
      </c>
      <c r="E20" s="132">
        <v>13.23</v>
      </c>
    </row>
    <row r="21" spans="1:5">
      <c r="A21" s="106">
        <v>11587</v>
      </c>
      <c r="B21" s="98" t="s">
        <v>121</v>
      </c>
      <c r="C21" s="109" t="s">
        <v>2439</v>
      </c>
      <c r="D21" s="98" t="s">
        <v>122</v>
      </c>
      <c r="E21" s="132">
        <v>19.88</v>
      </c>
    </row>
    <row r="22" spans="1:5">
      <c r="A22" s="100">
        <v>88489</v>
      </c>
      <c r="B22" s="98" t="s">
        <v>121</v>
      </c>
      <c r="C22" s="109" t="s">
        <v>2433</v>
      </c>
      <c r="D22" s="98" t="s">
        <v>122</v>
      </c>
      <c r="E22" s="132">
        <v>10.68</v>
      </c>
    </row>
    <row r="23" spans="1:5">
      <c r="A23" s="100">
        <v>91170</v>
      </c>
      <c r="B23" s="98" t="s">
        <v>121</v>
      </c>
      <c r="C23" s="109" t="s">
        <v>1536</v>
      </c>
      <c r="D23" s="98" t="s">
        <v>125</v>
      </c>
      <c r="E23" s="132">
        <v>2.21</v>
      </c>
    </row>
    <row r="24" spans="1:5">
      <c r="A24" s="100">
        <v>91173</v>
      </c>
      <c r="B24" s="98" t="s">
        <v>121</v>
      </c>
      <c r="C24" s="109" t="s">
        <v>2414</v>
      </c>
      <c r="D24" s="98" t="s">
        <v>125</v>
      </c>
      <c r="E24" s="132">
        <v>1.1100000000000001</v>
      </c>
    </row>
    <row r="25" spans="1:5">
      <c r="A25" s="100">
        <v>91341</v>
      </c>
      <c r="B25" s="98" t="s">
        <v>121</v>
      </c>
      <c r="C25" s="133" t="s">
        <v>2413</v>
      </c>
      <c r="D25" s="98" t="s">
        <v>122</v>
      </c>
      <c r="E25" s="132">
        <v>535.46</v>
      </c>
    </row>
    <row r="26" spans="1:5">
      <c r="A26" s="100">
        <v>91862</v>
      </c>
      <c r="B26" s="98" t="s">
        <v>121</v>
      </c>
      <c r="C26" s="109" t="s">
        <v>2412</v>
      </c>
      <c r="D26" s="98" t="s">
        <v>125</v>
      </c>
      <c r="E26" s="132">
        <v>7.01</v>
      </c>
    </row>
    <row r="27" spans="1:5">
      <c r="A27" s="100">
        <v>91870</v>
      </c>
      <c r="B27" s="98" t="s">
        <v>121</v>
      </c>
      <c r="C27" s="109" t="s">
        <v>2480</v>
      </c>
      <c r="D27" s="98" t="s">
        <v>125</v>
      </c>
      <c r="E27" s="132">
        <v>7.57</v>
      </c>
    </row>
    <row r="28" spans="1:5">
      <c r="A28" s="100">
        <v>91911</v>
      </c>
      <c r="B28" s="98" t="s">
        <v>121</v>
      </c>
      <c r="C28" s="109" t="s">
        <v>2455</v>
      </c>
      <c r="D28" s="98" t="s">
        <v>118</v>
      </c>
      <c r="E28" s="132">
        <v>9.5399999999999991</v>
      </c>
    </row>
    <row r="29" spans="1:5">
      <c r="A29" s="100">
        <v>91924</v>
      </c>
      <c r="B29" s="98" t="s">
        <v>121</v>
      </c>
      <c r="C29" s="133" t="s">
        <v>2409</v>
      </c>
      <c r="D29" s="98" t="s">
        <v>125</v>
      </c>
      <c r="E29" s="132">
        <v>2.4500000000000002</v>
      </c>
    </row>
    <row r="30" spans="1:5">
      <c r="A30" s="100">
        <v>91926</v>
      </c>
      <c r="B30" s="98" t="s">
        <v>121</v>
      </c>
      <c r="C30" s="133" t="s">
        <v>2408</v>
      </c>
      <c r="D30" s="98" t="s">
        <v>125</v>
      </c>
      <c r="E30" s="132">
        <v>3.63</v>
      </c>
    </row>
    <row r="31" spans="1:5">
      <c r="A31" s="100">
        <v>91937</v>
      </c>
      <c r="B31" s="98" t="s">
        <v>121</v>
      </c>
      <c r="C31" s="109" t="s">
        <v>2407</v>
      </c>
      <c r="D31" s="98" t="s">
        <v>118</v>
      </c>
      <c r="E31" s="132">
        <v>8.75</v>
      </c>
    </row>
    <row r="32" spans="1:5">
      <c r="A32" s="100">
        <v>92000</v>
      </c>
      <c r="B32" s="98" t="s">
        <v>121</v>
      </c>
      <c r="C32" s="133" t="s">
        <v>2405</v>
      </c>
      <c r="D32" s="98" t="s">
        <v>118</v>
      </c>
      <c r="E32" s="132">
        <v>22.75</v>
      </c>
    </row>
    <row r="33" spans="1:5">
      <c r="A33" s="100">
        <v>92025</v>
      </c>
      <c r="B33" s="98" t="s">
        <v>121</v>
      </c>
      <c r="C33" s="109" t="s">
        <v>2486</v>
      </c>
      <c r="D33" s="98" t="s">
        <v>118</v>
      </c>
      <c r="E33" s="132">
        <v>53.87</v>
      </c>
    </row>
    <row r="34" spans="1:5">
      <c r="A34" s="100">
        <v>92543</v>
      </c>
      <c r="B34" s="98" t="s">
        <v>121</v>
      </c>
      <c r="C34" s="133" t="s">
        <v>2402</v>
      </c>
      <c r="D34" s="98" t="s">
        <v>122</v>
      </c>
      <c r="E34" s="132">
        <v>16.579999999999998</v>
      </c>
    </row>
    <row r="35" spans="1:5">
      <c r="A35" s="100">
        <v>93358</v>
      </c>
      <c r="B35" s="98" t="s">
        <v>121</v>
      </c>
      <c r="C35" s="109" t="s">
        <v>2400</v>
      </c>
      <c r="D35" s="98" t="s">
        <v>155</v>
      </c>
      <c r="E35" s="132">
        <v>54.9</v>
      </c>
    </row>
    <row r="36" spans="1:5">
      <c r="A36" s="100">
        <v>94210</v>
      </c>
      <c r="B36" s="98" t="s">
        <v>121</v>
      </c>
      <c r="C36" s="109" t="s">
        <v>2399</v>
      </c>
      <c r="D36" s="98" t="s">
        <v>122</v>
      </c>
      <c r="E36" s="132">
        <v>27.05</v>
      </c>
    </row>
    <row r="37" spans="1:5">
      <c r="A37" s="100">
        <v>94559</v>
      </c>
      <c r="B37" s="98" t="s">
        <v>121</v>
      </c>
      <c r="C37" s="109" t="s">
        <v>2398</v>
      </c>
      <c r="D37" s="98" t="s">
        <v>122</v>
      </c>
      <c r="E37" s="132">
        <v>693.26</v>
      </c>
    </row>
    <row r="38" spans="1:5">
      <c r="A38" s="100">
        <v>95240</v>
      </c>
      <c r="B38" s="98" t="s">
        <v>121</v>
      </c>
      <c r="C38" s="109" t="s">
        <v>2397</v>
      </c>
      <c r="D38" s="98" t="s">
        <v>122</v>
      </c>
      <c r="E38" s="132">
        <v>14.13</v>
      </c>
    </row>
    <row r="39" spans="1:5">
      <c r="A39" s="100">
        <v>95241</v>
      </c>
      <c r="B39" s="98" t="s">
        <v>121</v>
      </c>
      <c r="C39" s="109" t="s">
        <v>2396</v>
      </c>
      <c r="D39" s="98" t="s">
        <v>122</v>
      </c>
      <c r="E39" s="132">
        <v>23.56</v>
      </c>
    </row>
    <row r="40" spans="1:5">
      <c r="A40" s="100">
        <v>95805</v>
      </c>
      <c r="B40" s="98" t="s">
        <v>121</v>
      </c>
      <c r="C40" s="133" t="s">
        <v>2395</v>
      </c>
      <c r="D40" s="98" t="s">
        <v>118</v>
      </c>
      <c r="E40" s="132">
        <v>19.34</v>
      </c>
    </row>
    <row r="41" spans="1:5">
      <c r="A41" s="100">
        <v>95811</v>
      </c>
      <c r="B41" s="98" t="s">
        <v>121</v>
      </c>
      <c r="C41" s="133" t="s">
        <v>2394</v>
      </c>
      <c r="D41" s="98" t="s">
        <v>118</v>
      </c>
      <c r="E41" s="132">
        <v>13.88</v>
      </c>
    </row>
    <row r="42" spans="1:5">
      <c r="A42" s="100">
        <v>96995</v>
      </c>
      <c r="B42" s="98" t="s">
        <v>121</v>
      </c>
      <c r="C42" s="133" t="s">
        <v>2392</v>
      </c>
      <c r="D42" s="98" t="s">
        <v>155</v>
      </c>
      <c r="E42" s="132">
        <v>33.29</v>
      </c>
    </row>
    <row r="43" spans="1:5">
      <c r="A43" s="100">
        <v>97586</v>
      </c>
      <c r="B43" s="98" t="s">
        <v>121</v>
      </c>
      <c r="C43" s="109" t="s">
        <v>2391</v>
      </c>
      <c r="D43" s="98" t="s">
        <v>118</v>
      </c>
      <c r="E43" s="132">
        <v>102.43</v>
      </c>
    </row>
    <row r="44" spans="1:5">
      <c r="A44" s="100">
        <v>97593</v>
      </c>
      <c r="B44" s="98" t="s">
        <v>121</v>
      </c>
      <c r="C44" s="133" t="s">
        <v>2390</v>
      </c>
      <c r="D44" s="98" t="s">
        <v>118</v>
      </c>
      <c r="E44" s="132">
        <v>93.18</v>
      </c>
    </row>
    <row r="45" spans="1:5">
      <c r="A45" s="100">
        <v>97611</v>
      </c>
      <c r="B45" s="98" t="s">
        <v>121</v>
      </c>
      <c r="C45" s="109" t="s">
        <v>2389</v>
      </c>
      <c r="D45" s="116" t="s">
        <v>118</v>
      </c>
      <c r="E45" s="132">
        <v>16.079999999999998</v>
      </c>
    </row>
    <row r="46" spans="1:5">
      <c r="A46" s="100">
        <v>98441</v>
      </c>
      <c r="B46" s="98" t="s">
        <v>121</v>
      </c>
      <c r="C46" s="109" t="s">
        <v>2384</v>
      </c>
      <c r="D46" s="116" t="s">
        <v>122</v>
      </c>
      <c r="E46" s="132">
        <v>101.34</v>
      </c>
    </row>
    <row r="47" spans="1:5">
      <c r="A47" s="100">
        <v>98442</v>
      </c>
      <c r="B47" s="98" t="s">
        <v>121</v>
      </c>
      <c r="C47" s="109" t="s">
        <v>2383</v>
      </c>
      <c r="D47" s="116" t="s">
        <v>122</v>
      </c>
      <c r="E47" s="132">
        <v>103.5</v>
      </c>
    </row>
    <row r="48" spans="1:5">
      <c r="A48" s="100">
        <v>98443</v>
      </c>
      <c r="B48" s="98" t="s">
        <v>121</v>
      </c>
      <c r="C48" s="109" t="s">
        <v>2382</v>
      </c>
      <c r="D48" s="116" t="s">
        <v>122</v>
      </c>
      <c r="E48" s="132">
        <v>88.39</v>
      </c>
    </row>
    <row r="49" spans="1:5">
      <c r="A49" s="100">
        <v>98444</v>
      </c>
      <c r="B49" s="98" t="s">
        <v>121</v>
      </c>
      <c r="C49" s="109" t="s">
        <v>2449</v>
      </c>
      <c r="D49" s="116" t="s">
        <v>122</v>
      </c>
      <c r="E49" s="132">
        <v>89.93</v>
      </c>
    </row>
    <row r="50" spans="1:5">
      <c r="A50" s="100">
        <v>98445</v>
      </c>
      <c r="B50" s="98" t="s">
        <v>121</v>
      </c>
      <c r="C50" s="109" t="s">
        <v>2485</v>
      </c>
      <c r="D50" s="116" t="s">
        <v>122</v>
      </c>
      <c r="E50" s="132">
        <v>89.378799750093151</v>
      </c>
    </row>
    <row r="51" spans="1:5">
      <c r="A51" s="100">
        <v>98446</v>
      </c>
      <c r="B51" s="98" t="s">
        <v>121</v>
      </c>
      <c r="C51" s="109" t="s">
        <v>2379</v>
      </c>
      <c r="D51" s="116" t="s">
        <v>122</v>
      </c>
      <c r="E51" s="132">
        <v>158.81</v>
      </c>
    </row>
    <row r="52" spans="1:5">
      <c r="A52" s="100">
        <v>98447</v>
      </c>
      <c r="B52" s="98" t="s">
        <v>121</v>
      </c>
      <c r="C52" s="109" t="s">
        <v>2378</v>
      </c>
      <c r="D52" s="116" t="s">
        <v>122</v>
      </c>
      <c r="E52" s="132">
        <v>104.92</v>
      </c>
    </row>
    <row r="53" spans="1:5">
      <c r="A53" s="100">
        <v>98448</v>
      </c>
      <c r="B53" s="98" t="s">
        <v>121</v>
      </c>
      <c r="C53" s="109" t="s">
        <v>2377</v>
      </c>
      <c r="D53" s="116" t="s">
        <v>122</v>
      </c>
      <c r="E53" s="132">
        <v>132.82</v>
      </c>
    </row>
    <row r="54" spans="1:5">
      <c r="A54" s="100">
        <v>101165</v>
      </c>
      <c r="B54" s="98" t="s">
        <v>121</v>
      </c>
      <c r="C54" s="109" t="s">
        <v>2446</v>
      </c>
      <c r="D54" s="116" t="s">
        <v>155</v>
      </c>
      <c r="E54" s="132">
        <v>612.11</v>
      </c>
    </row>
    <row r="55" spans="1:5">
      <c r="A55" s="100">
        <v>101876</v>
      </c>
      <c r="B55" s="98" t="s">
        <v>121</v>
      </c>
      <c r="C55" s="109" t="s">
        <v>2484</v>
      </c>
      <c r="D55" s="116" t="s">
        <v>118</v>
      </c>
      <c r="E55" s="132">
        <v>60.13</v>
      </c>
    </row>
    <row r="56" spans="1:5">
      <c r="A56" s="100">
        <v>101891</v>
      </c>
      <c r="B56" s="98" t="s">
        <v>121</v>
      </c>
      <c r="C56" s="109" t="s">
        <v>2372</v>
      </c>
      <c r="D56" s="116" t="s">
        <v>118</v>
      </c>
      <c r="E56" s="132">
        <v>26.12</v>
      </c>
    </row>
    <row r="57" spans="1:5">
      <c r="A57" s="106">
        <v>3080</v>
      </c>
      <c r="B57" s="98" t="s">
        <v>121</v>
      </c>
      <c r="C57" s="109" t="s">
        <v>2443</v>
      </c>
      <c r="D57" s="98" t="s">
        <v>603</v>
      </c>
      <c r="E57" s="132">
        <v>49.95</v>
      </c>
    </row>
    <row r="58" spans="1:5">
      <c r="A58" s="106">
        <v>37525</v>
      </c>
      <c r="B58" s="98" t="s">
        <v>121</v>
      </c>
      <c r="C58" s="133" t="s">
        <v>2482</v>
      </c>
      <c r="D58" s="98" t="s">
        <v>125</v>
      </c>
      <c r="E58" s="132">
        <v>1.99</v>
      </c>
    </row>
    <row r="59" spans="1:5">
      <c r="A59" s="100">
        <v>86934</v>
      </c>
      <c r="B59" s="98" t="s">
        <v>121</v>
      </c>
      <c r="C59" s="133" t="s">
        <v>2437</v>
      </c>
      <c r="D59" s="98" t="s">
        <v>118</v>
      </c>
      <c r="E59" s="132">
        <v>333.56</v>
      </c>
    </row>
    <row r="60" spans="1:5">
      <c r="A60" s="100">
        <v>86943</v>
      </c>
      <c r="B60" s="98" t="s">
        <v>121</v>
      </c>
      <c r="C60" s="133" t="s">
        <v>2436</v>
      </c>
      <c r="D60" s="98" t="s">
        <v>118</v>
      </c>
      <c r="E60" s="132">
        <v>183.15</v>
      </c>
    </row>
    <row r="61" spans="1:5">
      <c r="A61" s="100">
        <v>89711</v>
      </c>
      <c r="B61" s="98" t="s">
        <v>121</v>
      </c>
      <c r="C61" s="109" t="s">
        <v>2481</v>
      </c>
      <c r="D61" s="98" t="s">
        <v>125</v>
      </c>
      <c r="E61" s="132">
        <v>14.79</v>
      </c>
    </row>
    <row r="62" spans="1:5">
      <c r="A62" s="100">
        <v>89714</v>
      </c>
      <c r="B62" s="98" t="s">
        <v>121</v>
      </c>
      <c r="C62" s="109" t="s">
        <v>2426</v>
      </c>
      <c r="D62" s="98" t="s">
        <v>125</v>
      </c>
      <c r="E62" s="132">
        <v>44.08</v>
      </c>
    </row>
    <row r="63" spans="1:5">
      <c r="A63" s="100">
        <v>89724</v>
      </c>
      <c r="B63" s="98" t="s">
        <v>121</v>
      </c>
      <c r="C63" s="109" t="s">
        <v>2425</v>
      </c>
      <c r="D63" s="98" t="s">
        <v>118</v>
      </c>
      <c r="E63" s="132">
        <v>8.2100000000000009</v>
      </c>
    </row>
    <row r="64" spans="1:5">
      <c r="A64" s="100">
        <v>89957</v>
      </c>
      <c r="B64" s="98" t="s">
        <v>121</v>
      </c>
      <c r="C64" s="133" t="s">
        <v>2419</v>
      </c>
      <c r="D64" s="98" t="s">
        <v>118</v>
      </c>
      <c r="E64" s="132">
        <v>101.13</v>
      </c>
    </row>
    <row r="65" spans="1:5">
      <c r="A65" s="100">
        <v>90822</v>
      </c>
      <c r="B65" s="98" t="s">
        <v>121</v>
      </c>
      <c r="C65" s="109" t="s">
        <v>2415</v>
      </c>
      <c r="D65" s="98" t="s">
        <v>118</v>
      </c>
      <c r="E65" s="132">
        <v>305.99</v>
      </c>
    </row>
    <row r="66" spans="1:5">
      <c r="A66" s="100">
        <v>92008</v>
      </c>
      <c r="B66" s="98" t="s">
        <v>121</v>
      </c>
      <c r="C66" s="133" t="s">
        <v>2404</v>
      </c>
      <c r="D66" s="116" t="s">
        <v>118</v>
      </c>
      <c r="E66" s="132">
        <v>36.630000000000003</v>
      </c>
    </row>
    <row r="67" spans="1:5">
      <c r="A67" s="100">
        <v>92023</v>
      </c>
      <c r="B67" s="98" t="s">
        <v>121</v>
      </c>
      <c r="C67" s="109" t="s">
        <v>2403</v>
      </c>
      <c r="D67" s="116" t="s">
        <v>118</v>
      </c>
      <c r="E67" s="132">
        <v>37.630000000000003</v>
      </c>
    </row>
    <row r="68" spans="1:5">
      <c r="A68" s="100">
        <v>97906</v>
      </c>
      <c r="B68" s="98" t="s">
        <v>121</v>
      </c>
      <c r="C68" s="109" t="s">
        <v>2386</v>
      </c>
      <c r="D68" s="116" t="s">
        <v>118</v>
      </c>
      <c r="E68" s="132">
        <v>341.03</v>
      </c>
    </row>
    <row r="69" spans="1:5">
      <c r="A69" s="100">
        <v>98102</v>
      </c>
      <c r="B69" s="98" t="s">
        <v>121</v>
      </c>
      <c r="C69" s="133" t="s">
        <v>2479</v>
      </c>
      <c r="D69" s="116" t="s">
        <v>118</v>
      </c>
      <c r="E69" s="132">
        <v>129.01</v>
      </c>
    </row>
    <row r="70" spans="1:5">
      <c r="A70" s="106">
        <v>3659</v>
      </c>
      <c r="B70" s="98" t="s">
        <v>121</v>
      </c>
      <c r="C70" s="109" t="s">
        <v>2476</v>
      </c>
      <c r="D70" s="98" t="s">
        <v>118</v>
      </c>
      <c r="E70" s="132">
        <v>15.73</v>
      </c>
    </row>
    <row r="71" spans="1:5">
      <c r="A71" s="106">
        <v>3670</v>
      </c>
      <c r="B71" s="98" t="s">
        <v>121</v>
      </c>
      <c r="C71" s="109" t="s">
        <v>2475</v>
      </c>
      <c r="D71" s="98" t="s">
        <v>118</v>
      </c>
      <c r="E71" s="132">
        <v>20.93</v>
      </c>
    </row>
    <row r="72" spans="1:5">
      <c r="A72" s="106">
        <v>11697</v>
      </c>
      <c r="B72" s="98" t="s">
        <v>121</v>
      </c>
      <c r="C72" s="109" t="s">
        <v>2474</v>
      </c>
      <c r="D72" s="98" t="s">
        <v>118</v>
      </c>
      <c r="E72" s="132">
        <v>416.36</v>
      </c>
    </row>
    <row r="73" spans="1:5">
      <c r="A73" s="106">
        <v>11712</v>
      </c>
      <c r="B73" s="98" t="s">
        <v>121</v>
      </c>
      <c r="C73" s="109" t="s">
        <v>2473</v>
      </c>
      <c r="D73" s="98" t="s">
        <v>118</v>
      </c>
      <c r="E73" s="132">
        <v>23.74</v>
      </c>
    </row>
    <row r="74" spans="1:5">
      <c r="A74" s="106">
        <v>21112</v>
      </c>
      <c r="B74" s="98" t="s">
        <v>121</v>
      </c>
      <c r="C74" s="109" t="s">
        <v>2472</v>
      </c>
      <c r="D74" s="98" t="s">
        <v>118</v>
      </c>
      <c r="E74" s="132">
        <v>263.64</v>
      </c>
    </row>
    <row r="75" spans="1:5">
      <c r="A75" s="106">
        <v>43777</v>
      </c>
      <c r="B75" s="98" t="s">
        <v>121</v>
      </c>
      <c r="C75" s="109" t="s">
        <v>2471</v>
      </c>
      <c r="D75" s="98" t="s">
        <v>118</v>
      </c>
      <c r="E75" s="132">
        <v>230.99</v>
      </c>
    </row>
    <row r="76" spans="1:5">
      <c r="A76" s="100">
        <v>86888</v>
      </c>
      <c r="B76" s="98" t="s">
        <v>121</v>
      </c>
      <c r="C76" s="109" t="s">
        <v>2438</v>
      </c>
      <c r="D76" s="98" t="s">
        <v>118</v>
      </c>
      <c r="E76" s="132">
        <v>321.06</v>
      </c>
    </row>
    <row r="77" spans="1:5">
      <c r="A77" s="100">
        <v>87548</v>
      </c>
      <c r="B77" s="98" t="s">
        <v>121</v>
      </c>
      <c r="C77" s="109" t="s">
        <v>2435</v>
      </c>
      <c r="D77" s="98" t="s">
        <v>122</v>
      </c>
      <c r="E77" s="132">
        <v>19.2</v>
      </c>
    </row>
    <row r="78" spans="1:5">
      <c r="A78" s="100">
        <v>87777</v>
      </c>
      <c r="B78" s="98" t="s">
        <v>121</v>
      </c>
      <c r="C78" s="133" t="s">
        <v>2470</v>
      </c>
      <c r="D78" s="98" t="s">
        <v>122</v>
      </c>
      <c r="E78" s="132">
        <v>45.1</v>
      </c>
    </row>
    <row r="79" spans="1:5">
      <c r="A79" s="100">
        <v>87877</v>
      </c>
      <c r="B79" s="98" t="s">
        <v>121</v>
      </c>
      <c r="C79" s="133" t="s">
        <v>2434</v>
      </c>
      <c r="D79" s="98" t="s">
        <v>122</v>
      </c>
      <c r="E79" s="132">
        <v>7.25</v>
      </c>
    </row>
    <row r="80" spans="1:5">
      <c r="A80" s="100">
        <v>87903</v>
      </c>
      <c r="B80" s="98" t="s">
        <v>121</v>
      </c>
      <c r="C80" s="109" t="s">
        <v>2469</v>
      </c>
      <c r="D80" s="98" t="s">
        <v>122</v>
      </c>
      <c r="E80" s="132">
        <v>9.1199999999999992</v>
      </c>
    </row>
    <row r="81" spans="1:5">
      <c r="A81" s="100">
        <v>89168</v>
      </c>
      <c r="B81" s="98" t="s">
        <v>121</v>
      </c>
      <c r="C81" s="133" t="s">
        <v>2432</v>
      </c>
      <c r="D81" s="98" t="s">
        <v>122</v>
      </c>
      <c r="E81" s="132">
        <v>69</v>
      </c>
    </row>
    <row r="82" spans="1:5">
      <c r="A82" s="100">
        <v>89171</v>
      </c>
      <c r="B82" s="98" t="s">
        <v>121</v>
      </c>
      <c r="C82" s="133" t="s">
        <v>2431</v>
      </c>
      <c r="D82" s="98" t="s">
        <v>122</v>
      </c>
      <c r="E82" s="132">
        <v>54.36</v>
      </c>
    </row>
    <row r="83" spans="1:5">
      <c r="A83" s="100">
        <v>89173</v>
      </c>
      <c r="B83" s="98" t="s">
        <v>121</v>
      </c>
      <c r="C83" s="133" t="s">
        <v>2430</v>
      </c>
      <c r="D83" s="98" t="s">
        <v>122</v>
      </c>
      <c r="E83" s="132">
        <v>28.2</v>
      </c>
    </row>
    <row r="84" spans="1:5">
      <c r="A84" s="100">
        <v>89709</v>
      </c>
      <c r="B84" s="98" t="s">
        <v>121</v>
      </c>
      <c r="C84" s="109" t="s">
        <v>2468</v>
      </c>
      <c r="D84" s="98" t="s">
        <v>118</v>
      </c>
      <c r="E84" s="132">
        <v>8.1999999999999993</v>
      </c>
    </row>
    <row r="85" spans="1:5">
      <c r="A85" s="100">
        <v>89712</v>
      </c>
      <c r="B85" s="98" t="s">
        <v>121</v>
      </c>
      <c r="C85" s="109" t="s">
        <v>2427</v>
      </c>
      <c r="D85" s="98" t="s">
        <v>125</v>
      </c>
      <c r="E85" s="132">
        <v>22.76</v>
      </c>
    </row>
    <row r="86" spans="1:5">
      <c r="A86" s="100">
        <v>89731</v>
      </c>
      <c r="B86" s="98" t="s">
        <v>121</v>
      </c>
      <c r="C86" s="109" t="s">
        <v>2467</v>
      </c>
      <c r="D86" s="98" t="s">
        <v>118</v>
      </c>
      <c r="E86" s="132">
        <v>9.01</v>
      </c>
    </row>
    <row r="87" spans="1:5">
      <c r="A87" s="100">
        <v>89748</v>
      </c>
      <c r="B87" s="98" t="s">
        <v>121</v>
      </c>
      <c r="C87" s="133" t="s">
        <v>2422</v>
      </c>
      <c r="D87" s="98" t="s">
        <v>118</v>
      </c>
      <c r="E87" s="132">
        <v>33.83</v>
      </c>
    </row>
    <row r="88" spans="1:5">
      <c r="A88" s="100">
        <v>89784</v>
      </c>
      <c r="B88" s="98" t="s">
        <v>121</v>
      </c>
      <c r="C88" s="109" t="s">
        <v>2466</v>
      </c>
      <c r="D88" s="116" t="s">
        <v>118</v>
      </c>
      <c r="E88" s="132">
        <v>17.260000000000002</v>
      </c>
    </row>
    <row r="89" spans="1:5">
      <c r="A89" s="100">
        <v>89970</v>
      </c>
      <c r="B89" s="98" t="s">
        <v>121</v>
      </c>
      <c r="C89" s="109" t="s">
        <v>2465</v>
      </c>
      <c r="D89" s="116" t="s">
        <v>118</v>
      </c>
      <c r="E89" s="132">
        <v>44.16</v>
      </c>
    </row>
    <row r="90" spans="1:5">
      <c r="A90" s="100">
        <v>90443</v>
      </c>
      <c r="B90" s="98" t="s">
        <v>121</v>
      </c>
      <c r="C90" s="109" t="s">
        <v>2418</v>
      </c>
      <c r="D90" s="116" t="s">
        <v>125</v>
      </c>
      <c r="E90" s="132">
        <v>8.7100000000000009</v>
      </c>
    </row>
    <row r="91" spans="1:5">
      <c r="A91" s="100">
        <v>90466</v>
      </c>
      <c r="B91" s="98" t="s">
        <v>121</v>
      </c>
      <c r="C91" s="133" t="s">
        <v>2417</v>
      </c>
      <c r="D91" s="116" t="s">
        <v>125</v>
      </c>
      <c r="E91" s="132">
        <v>9.0299999999999994</v>
      </c>
    </row>
    <row r="92" spans="1:5">
      <c r="A92" s="100">
        <v>91305</v>
      </c>
      <c r="B92" s="98" t="s">
        <v>121</v>
      </c>
      <c r="C92" s="133" t="s">
        <v>2462</v>
      </c>
      <c r="D92" s="116" t="s">
        <v>118</v>
      </c>
      <c r="E92" s="132">
        <v>74.150000000000006</v>
      </c>
    </row>
    <row r="93" spans="1:5">
      <c r="A93" s="100">
        <v>91863</v>
      </c>
      <c r="B93" s="98" t="s">
        <v>121</v>
      </c>
      <c r="C93" s="109" t="s">
        <v>2460</v>
      </c>
      <c r="D93" s="116" t="s">
        <v>125</v>
      </c>
      <c r="E93" s="132">
        <v>8.2200000000000006</v>
      </c>
    </row>
    <row r="94" spans="1:5">
      <c r="A94" s="100">
        <v>91871</v>
      </c>
      <c r="B94" s="98" t="s">
        <v>121</v>
      </c>
      <c r="C94" s="109" t="s">
        <v>2459</v>
      </c>
      <c r="D94" s="116" t="s">
        <v>125</v>
      </c>
      <c r="E94" s="132">
        <v>8.82</v>
      </c>
    </row>
    <row r="95" spans="1:5">
      <c r="A95" s="100">
        <v>91875</v>
      </c>
      <c r="B95" s="98" t="s">
        <v>121</v>
      </c>
      <c r="C95" s="109" t="s">
        <v>2458</v>
      </c>
      <c r="D95" s="116" t="s">
        <v>118</v>
      </c>
      <c r="E95" s="132">
        <v>4.58</v>
      </c>
    </row>
    <row r="96" spans="1:5">
      <c r="A96" s="100">
        <v>91882</v>
      </c>
      <c r="B96" s="98" t="s">
        <v>121</v>
      </c>
      <c r="C96" s="109" t="s">
        <v>2457</v>
      </c>
      <c r="D96" s="116" t="s">
        <v>118</v>
      </c>
      <c r="E96" s="132">
        <v>5.36</v>
      </c>
    </row>
    <row r="97" spans="1:5">
      <c r="A97" s="100">
        <v>91890</v>
      </c>
      <c r="B97" s="98" t="s">
        <v>121</v>
      </c>
      <c r="C97" s="109" t="s">
        <v>2456</v>
      </c>
      <c r="D97" s="116" t="s">
        <v>118</v>
      </c>
      <c r="E97" s="132">
        <v>7.82</v>
      </c>
    </row>
    <row r="98" spans="1:5">
      <c r="A98" s="100">
        <v>91928</v>
      </c>
      <c r="B98" s="98" t="s">
        <v>121</v>
      </c>
      <c r="C98" s="133" t="s">
        <v>385</v>
      </c>
      <c r="D98" s="116" t="s">
        <v>125</v>
      </c>
      <c r="E98" s="132">
        <v>6.03</v>
      </c>
    </row>
    <row r="99" spans="1:5">
      <c r="A99" s="100">
        <v>91959</v>
      </c>
      <c r="B99" s="98" t="s">
        <v>121</v>
      </c>
      <c r="C99" s="109" t="s">
        <v>2454</v>
      </c>
      <c r="D99" s="116" t="s">
        <v>118</v>
      </c>
      <c r="E99" s="132">
        <v>34</v>
      </c>
    </row>
    <row r="100" spans="1:5">
      <c r="A100" s="100">
        <v>91967</v>
      </c>
      <c r="B100" s="98" t="s">
        <v>121</v>
      </c>
      <c r="C100" s="109" t="s">
        <v>2453</v>
      </c>
      <c r="D100" s="116" t="s">
        <v>118</v>
      </c>
      <c r="E100" s="132">
        <v>46.58</v>
      </c>
    </row>
    <row r="101" spans="1:5">
      <c r="A101" s="100">
        <v>92981</v>
      </c>
      <c r="B101" s="98" t="s">
        <v>121</v>
      </c>
      <c r="C101" s="133" t="s">
        <v>2401</v>
      </c>
      <c r="D101" s="116" t="s">
        <v>125</v>
      </c>
      <c r="E101" s="132">
        <v>15.46</v>
      </c>
    </row>
    <row r="102" spans="1:5">
      <c r="A102" s="100">
        <v>96985</v>
      </c>
      <c r="B102" s="98" t="s">
        <v>121</v>
      </c>
      <c r="C102" s="109" t="s">
        <v>2393</v>
      </c>
      <c r="D102" s="116" t="s">
        <v>118</v>
      </c>
      <c r="E102" s="132">
        <v>66.010000000000005</v>
      </c>
    </row>
    <row r="103" spans="1:5">
      <c r="A103" s="100">
        <v>97886</v>
      </c>
      <c r="B103" s="98" t="s">
        <v>121</v>
      </c>
      <c r="C103" s="109" t="s">
        <v>2452</v>
      </c>
      <c r="D103" s="116" t="s">
        <v>118</v>
      </c>
      <c r="E103" s="132">
        <v>140.62</v>
      </c>
    </row>
    <row r="104" spans="1:5">
      <c r="A104" s="100">
        <v>98679</v>
      </c>
      <c r="B104" s="98" t="s">
        <v>121</v>
      </c>
      <c r="C104" s="133" t="s">
        <v>2448</v>
      </c>
      <c r="D104" s="116" t="s">
        <v>122</v>
      </c>
      <c r="E104" s="132">
        <v>27.65</v>
      </c>
    </row>
    <row r="105" spans="1:5">
      <c r="A105" s="100">
        <v>100860</v>
      </c>
      <c r="B105" s="98" t="s">
        <v>121</v>
      </c>
      <c r="C105" s="109" t="s">
        <v>2447</v>
      </c>
      <c r="D105" s="116" t="s">
        <v>118</v>
      </c>
      <c r="E105" s="132">
        <v>70.040000000000006</v>
      </c>
    </row>
    <row r="106" spans="1:5">
      <c r="A106" s="106">
        <v>3097</v>
      </c>
      <c r="B106" s="98" t="s">
        <v>121</v>
      </c>
      <c r="C106" s="133" t="s">
        <v>2442</v>
      </c>
      <c r="D106" s="98" t="s">
        <v>603</v>
      </c>
      <c r="E106" s="132">
        <v>55.92</v>
      </c>
    </row>
    <row r="107" spans="1:5">
      <c r="A107" s="100">
        <v>89482</v>
      </c>
      <c r="B107" s="98" t="s">
        <v>121</v>
      </c>
      <c r="C107" s="133" t="s">
        <v>2429</v>
      </c>
      <c r="D107" s="116" t="s">
        <v>118</v>
      </c>
      <c r="E107" s="132">
        <v>19.079999999999998</v>
      </c>
    </row>
    <row r="108" spans="1:5">
      <c r="A108" s="100">
        <v>89726</v>
      </c>
      <c r="B108" s="98" t="s">
        <v>121</v>
      </c>
      <c r="C108" s="109" t="s">
        <v>2424</v>
      </c>
      <c r="D108" s="116" t="s">
        <v>118</v>
      </c>
      <c r="E108" s="132">
        <v>5.68</v>
      </c>
    </row>
    <row r="109" spans="1:5">
      <c r="A109" s="100">
        <v>89796</v>
      </c>
      <c r="B109" s="98" t="s">
        <v>121</v>
      </c>
      <c r="C109" s="109" t="s">
        <v>2420</v>
      </c>
      <c r="D109" s="116" t="s">
        <v>118</v>
      </c>
      <c r="E109" s="132">
        <v>35.29</v>
      </c>
    </row>
    <row r="110" spans="1:5">
      <c r="A110" s="100">
        <v>90820</v>
      </c>
      <c r="B110" s="98" t="s">
        <v>121</v>
      </c>
      <c r="C110" s="109" t="s">
        <v>2416</v>
      </c>
      <c r="D110" s="116" t="s">
        <v>118</v>
      </c>
      <c r="E110" s="132">
        <v>280.2</v>
      </c>
    </row>
    <row r="111" spans="1:5">
      <c r="A111" s="100">
        <v>91945</v>
      </c>
      <c r="B111" s="98" t="s">
        <v>121</v>
      </c>
      <c r="C111" s="133" t="s">
        <v>2406</v>
      </c>
      <c r="D111" s="116" t="s">
        <v>118</v>
      </c>
      <c r="E111" s="132">
        <v>7.97</v>
      </c>
    </row>
    <row r="112" spans="1:5">
      <c r="A112" s="100">
        <v>97612</v>
      </c>
      <c r="B112" s="98" t="s">
        <v>121</v>
      </c>
      <c r="C112" s="109" t="s">
        <v>2388</v>
      </c>
      <c r="D112" s="116" t="s">
        <v>118</v>
      </c>
      <c r="E112" s="132">
        <v>17.46</v>
      </c>
    </row>
    <row r="113" spans="1:5">
      <c r="A113" s="100">
        <v>98283</v>
      </c>
      <c r="B113" s="98" t="s">
        <v>121</v>
      </c>
      <c r="C113" s="109" t="s">
        <v>2385</v>
      </c>
      <c r="D113" s="116" t="s">
        <v>125</v>
      </c>
      <c r="E113" s="132">
        <v>7.28</v>
      </c>
    </row>
    <row r="114" spans="1:5">
      <c r="A114" s="100">
        <v>100556</v>
      </c>
      <c r="B114" s="98" t="s">
        <v>121</v>
      </c>
      <c r="C114" s="109" t="s">
        <v>2376</v>
      </c>
      <c r="D114" s="116" t="s">
        <v>118</v>
      </c>
      <c r="E114" s="132">
        <v>34.700000000000003</v>
      </c>
    </row>
    <row r="115" spans="1:5">
      <c r="A115" s="100">
        <v>100665</v>
      </c>
      <c r="B115" s="98" t="s">
        <v>121</v>
      </c>
      <c r="C115" s="133" t="s">
        <v>2375</v>
      </c>
      <c r="D115" s="116" t="s">
        <v>122</v>
      </c>
      <c r="E115" s="132">
        <v>80</v>
      </c>
    </row>
    <row r="116" spans="1:5">
      <c r="A116" s="100">
        <v>101875</v>
      </c>
      <c r="B116" s="98" t="s">
        <v>121</v>
      </c>
      <c r="C116" s="133" t="s">
        <v>2373</v>
      </c>
      <c r="D116" s="116" t="s">
        <v>118</v>
      </c>
      <c r="E116" s="132">
        <v>397.7</v>
      </c>
    </row>
    <row r="117" spans="1:5">
      <c r="A117" s="118">
        <v>88264</v>
      </c>
      <c r="B117" s="98" t="s">
        <v>121</v>
      </c>
      <c r="C117" s="133" t="s">
        <v>1299</v>
      </c>
      <c r="D117" s="98" t="s">
        <v>147</v>
      </c>
      <c r="E117" s="132">
        <v>17.940000000000001</v>
      </c>
    </row>
    <row r="118" spans="1:5">
      <c r="A118" s="118">
        <v>88247</v>
      </c>
      <c r="B118" s="98" t="s">
        <v>121</v>
      </c>
      <c r="C118" s="133" t="s">
        <v>1300</v>
      </c>
      <c r="D118" s="98" t="s">
        <v>147</v>
      </c>
      <c r="E118" s="132">
        <v>14.01</v>
      </c>
    </row>
    <row r="119" spans="1:5">
      <c r="A119" s="118">
        <v>88309</v>
      </c>
      <c r="B119" s="98" t="s">
        <v>121</v>
      </c>
      <c r="C119" s="133" t="s">
        <v>1080</v>
      </c>
      <c r="D119" s="98" t="s">
        <v>147</v>
      </c>
      <c r="E119" s="132">
        <v>17.79</v>
      </c>
    </row>
    <row r="120" spans="1:5">
      <c r="A120" s="118">
        <v>88267</v>
      </c>
      <c r="B120" s="98" t="s">
        <v>121</v>
      </c>
      <c r="C120" s="109" t="s">
        <v>1374</v>
      </c>
      <c r="D120" s="98" t="s">
        <v>147</v>
      </c>
      <c r="E120" s="132">
        <v>17.309999999999999</v>
      </c>
    </row>
    <row r="121" spans="1:5">
      <c r="A121" s="118">
        <v>88316</v>
      </c>
      <c r="B121" s="98" t="s">
        <v>121</v>
      </c>
      <c r="C121" s="133" t="s">
        <v>970</v>
      </c>
      <c r="D121" s="98" t="s">
        <v>147</v>
      </c>
      <c r="E121" s="132">
        <v>13.88</v>
      </c>
    </row>
    <row r="122" spans="1:5">
      <c r="A122" s="111">
        <v>88441</v>
      </c>
      <c r="B122" s="98" t="s">
        <v>121</v>
      </c>
      <c r="C122" s="133" t="s">
        <v>1007</v>
      </c>
      <c r="D122" s="98" t="s">
        <v>147</v>
      </c>
      <c r="E122" s="132">
        <v>17.22</v>
      </c>
    </row>
    <row r="123" spans="1:5">
      <c r="A123" s="111">
        <v>89031</v>
      </c>
      <c r="B123" s="98" t="s">
        <v>121</v>
      </c>
      <c r="C123" s="109" t="s">
        <v>2323</v>
      </c>
      <c r="D123" s="98" t="s">
        <v>952</v>
      </c>
      <c r="E123" s="132">
        <v>53.73</v>
      </c>
    </row>
    <row r="124" spans="1:5">
      <c r="A124" s="111">
        <v>89032</v>
      </c>
      <c r="B124" s="98" t="s">
        <v>121</v>
      </c>
      <c r="C124" s="109" t="s">
        <v>2322</v>
      </c>
      <c r="D124" s="98" t="s">
        <v>954</v>
      </c>
      <c r="E124" s="132">
        <v>147.36000000000001</v>
      </c>
    </row>
    <row r="125" spans="1:5">
      <c r="A125" s="106">
        <v>37372</v>
      </c>
      <c r="B125" s="98" t="s">
        <v>121</v>
      </c>
      <c r="C125" s="133" t="s">
        <v>2304</v>
      </c>
      <c r="D125" s="98" t="s">
        <v>147</v>
      </c>
      <c r="E125" s="132">
        <v>0.55000000000000004</v>
      </c>
    </row>
    <row r="126" spans="1:5">
      <c r="A126" s="106">
        <v>37373</v>
      </c>
      <c r="B126" s="98" t="s">
        <v>121</v>
      </c>
      <c r="C126" s="133" t="s">
        <v>2303</v>
      </c>
      <c r="D126" s="98" t="s">
        <v>147</v>
      </c>
      <c r="E126" s="132">
        <v>0.06</v>
      </c>
    </row>
    <row r="127" spans="1:5">
      <c r="A127" s="106">
        <v>43462</v>
      </c>
      <c r="B127" s="98" t="s">
        <v>121</v>
      </c>
      <c r="C127" s="109" t="s">
        <v>2320</v>
      </c>
      <c r="D127" s="98" t="s">
        <v>147</v>
      </c>
      <c r="E127" s="132">
        <v>0.01</v>
      </c>
    </row>
    <row r="128" spans="1:5">
      <c r="A128" s="106">
        <v>43486</v>
      </c>
      <c r="B128" s="98" t="s">
        <v>121</v>
      </c>
      <c r="C128" s="109" t="s">
        <v>2319</v>
      </c>
      <c r="D128" s="98" t="s">
        <v>147</v>
      </c>
      <c r="E128" s="132">
        <v>0.55000000000000004</v>
      </c>
    </row>
    <row r="129" spans="1:5">
      <c r="A129" s="111">
        <v>2706</v>
      </c>
      <c r="B129" s="98" t="s">
        <v>121</v>
      </c>
      <c r="C129" s="133" t="s">
        <v>2318</v>
      </c>
      <c r="D129" s="98" t="s">
        <v>147</v>
      </c>
      <c r="E129" s="132">
        <v>77.930000000000007</v>
      </c>
    </row>
    <row r="130" spans="1:5">
      <c r="A130" s="111">
        <v>95402</v>
      </c>
      <c r="B130" s="98" t="s">
        <v>121</v>
      </c>
      <c r="C130" s="109" t="s">
        <v>2317</v>
      </c>
      <c r="D130" s="98" t="s">
        <v>147</v>
      </c>
      <c r="E130" s="132">
        <v>0.81</v>
      </c>
    </row>
    <row r="131" spans="1:5">
      <c r="A131" s="106">
        <v>43463</v>
      </c>
      <c r="B131" s="98" t="s">
        <v>121</v>
      </c>
      <c r="C131" s="109" t="s">
        <v>2315</v>
      </c>
      <c r="D131" s="98" t="s">
        <v>147</v>
      </c>
      <c r="E131" s="132">
        <v>0.08</v>
      </c>
    </row>
    <row r="132" spans="1:5">
      <c r="A132" s="106">
        <v>43487</v>
      </c>
      <c r="B132" s="98" t="s">
        <v>121</v>
      </c>
      <c r="C132" s="109" t="s">
        <v>2314</v>
      </c>
      <c r="D132" s="98" t="s">
        <v>147</v>
      </c>
      <c r="E132" s="132">
        <v>0.94</v>
      </c>
    </row>
    <row r="133" spans="1:5">
      <c r="A133" s="106">
        <v>4069</v>
      </c>
      <c r="B133" s="98" t="s">
        <v>121</v>
      </c>
      <c r="C133" s="133" t="s">
        <v>2313</v>
      </c>
      <c r="D133" s="98" t="s">
        <v>147</v>
      </c>
      <c r="E133" s="132">
        <v>30.65</v>
      </c>
    </row>
    <row r="134" spans="1:5">
      <c r="A134" s="100">
        <v>95405</v>
      </c>
      <c r="B134" s="98" t="s">
        <v>121</v>
      </c>
      <c r="C134" s="109" t="s">
        <v>2312</v>
      </c>
      <c r="D134" s="98" t="s">
        <v>147</v>
      </c>
      <c r="E134" s="132">
        <v>0.46</v>
      </c>
    </row>
    <row r="135" spans="1:5">
      <c r="A135" s="111">
        <v>43458</v>
      </c>
      <c r="B135" s="98" t="s">
        <v>121</v>
      </c>
      <c r="C135" s="109" t="s">
        <v>2310</v>
      </c>
      <c r="D135" s="98" t="s">
        <v>147</v>
      </c>
      <c r="E135" s="132">
        <v>0.04</v>
      </c>
    </row>
    <row r="136" spans="1:5">
      <c r="A136" s="111">
        <v>43482</v>
      </c>
      <c r="B136" s="98" t="s">
        <v>121</v>
      </c>
      <c r="C136" s="109" t="s">
        <v>2309</v>
      </c>
      <c r="D136" s="98" t="s">
        <v>147</v>
      </c>
      <c r="E136" s="132">
        <v>0.57999999999999996</v>
      </c>
    </row>
    <row r="137" spans="1:5">
      <c r="A137" s="111">
        <v>243</v>
      </c>
      <c r="B137" s="98" t="s">
        <v>121</v>
      </c>
      <c r="C137" s="133" t="s">
        <v>2308</v>
      </c>
      <c r="D137" s="98" t="s">
        <v>147</v>
      </c>
      <c r="E137" s="132">
        <v>12.9</v>
      </c>
    </row>
    <row r="138" spans="1:5">
      <c r="A138" s="111">
        <v>95392</v>
      </c>
      <c r="B138" s="98" t="s">
        <v>121</v>
      </c>
      <c r="C138" s="109" t="s">
        <v>2307</v>
      </c>
      <c r="D138" s="98" t="s">
        <v>147</v>
      </c>
      <c r="E138" s="132">
        <v>0.04</v>
      </c>
    </row>
    <row r="139" spans="1:5">
      <c r="A139" s="111">
        <v>37370</v>
      </c>
      <c r="B139" s="98" t="s">
        <v>121</v>
      </c>
      <c r="C139" s="135" t="s">
        <v>2302</v>
      </c>
      <c r="D139" s="98" t="s">
        <v>147</v>
      </c>
      <c r="E139" s="132">
        <v>1.86</v>
      </c>
    </row>
    <row r="140" spans="1:5">
      <c r="A140" s="111">
        <v>37371</v>
      </c>
      <c r="B140" s="98" t="s">
        <v>121</v>
      </c>
      <c r="C140" s="135" t="s">
        <v>2301</v>
      </c>
      <c r="D140" s="98" t="s">
        <v>147</v>
      </c>
      <c r="E140" s="132">
        <v>0.7</v>
      </c>
    </row>
    <row r="141" spans="1:5">
      <c r="A141" s="111">
        <v>43467</v>
      </c>
      <c r="B141" s="98" t="s">
        <v>121</v>
      </c>
      <c r="C141" s="109" t="s">
        <v>2300</v>
      </c>
      <c r="D141" s="98" t="s">
        <v>147</v>
      </c>
      <c r="E141" s="132">
        <v>0.41</v>
      </c>
    </row>
    <row r="142" spans="1:5">
      <c r="A142" s="111">
        <v>43491</v>
      </c>
      <c r="B142" s="98" t="s">
        <v>121</v>
      </c>
      <c r="C142" s="109" t="s">
        <v>2299</v>
      </c>
      <c r="D142" s="98" t="s">
        <v>147</v>
      </c>
      <c r="E142" s="132">
        <v>1.01</v>
      </c>
    </row>
    <row r="143" spans="1:5">
      <c r="A143" s="111">
        <v>41776</v>
      </c>
      <c r="B143" s="98" t="s">
        <v>121</v>
      </c>
      <c r="C143" s="109" t="s">
        <v>2298</v>
      </c>
      <c r="D143" s="98" t="s">
        <v>147</v>
      </c>
      <c r="E143" s="132">
        <v>13.09</v>
      </c>
    </row>
    <row r="144" spans="1:5">
      <c r="A144" s="111">
        <v>95388</v>
      </c>
      <c r="B144" s="98" t="s">
        <v>121</v>
      </c>
      <c r="C144" s="109" t="s">
        <v>2297</v>
      </c>
      <c r="D144" s="98" t="s">
        <v>147</v>
      </c>
      <c r="E144" s="132">
        <v>0.04</v>
      </c>
    </row>
    <row r="145" spans="1:5">
      <c r="A145" s="100">
        <v>91533</v>
      </c>
      <c r="B145" s="98" t="s">
        <v>121</v>
      </c>
      <c r="C145" s="133" t="s">
        <v>1991</v>
      </c>
      <c r="D145" s="98" t="s">
        <v>954</v>
      </c>
      <c r="E145" s="132">
        <v>30.06</v>
      </c>
    </row>
    <row r="146" spans="1:5">
      <c r="A146" s="100">
        <v>91534</v>
      </c>
      <c r="B146" s="98" t="s">
        <v>121</v>
      </c>
      <c r="C146" s="133" t="s">
        <v>1990</v>
      </c>
      <c r="D146" s="98" t="s">
        <v>952</v>
      </c>
      <c r="E146" s="132">
        <v>22.92</v>
      </c>
    </row>
    <row r="147" spans="1:5">
      <c r="A147" s="100">
        <v>95606</v>
      </c>
      <c r="B147" s="98" t="s">
        <v>121</v>
      </c>
      <c r="C147" s="109" t="s">
        <v>1989</v>
      </c>
      <c r="D147" s="98" t="s">
        <v>155</v>
      </c>
      <c r="E147" s="132">
        <v>1.6</v>
      </c>
    </row>
    <row r="148" spans="1:5">
      <c r="A148" s="106">
        <v>1379</v>
      </c>
      <c r="B148" s="98" t="s">
        <v>121</v>
      </c>
      <c r="C148" s="133" t="s">
        <v>972</v>
      </c>
      <c r="D148" s="98" t="s">
        <v>177</v>
      </c>
      <c r="E148" s="132">
        <v>0.69</v>
      </c>
    </row>
    <row r="149" spans="1:5">
      <c r="A149" s="106">
        <v>7334</v>
      </c>
      <c r="B149" s="98" t="s">
        <v>121</v>
      </c>
      <c r="C149" s="109" t="s">
        <v>2280</v>
      </c>
      <c r="D149" s="98" t="s">
        <v>1187</v>
      </c>
      <c r="E149" s="132">
        <v>17.010000000000002</v>
      </c>
    </row>
    <row r="150" spans="1:5">
      <c r="A150" s="100">
        <v>87399</v>
      </c>
      <c r="B150" s="98" t="s">
        <v>121</v>
      </c>
      <c r="C150" s="133" t="s">
        <v>2279</v>
      </c>
      <c r="D150" s="98" t="s">
        <v>155</v>
      </c>
      <c r="E150" s="132">
        <v>1430.7147301115242</v>
      </c>
    </row>
    <row r="151" spans="1:5">
      <c r="A151" s="118">
        <v>88270</v>
      </c>
      <c r="B151" s="98" t="s">
        <v>121</v>
      </c>
      <c r="C151" s="133" t="s">
        <v>2231</v>
      </c>
      <c r="D151" s="98" t="s">
        <v>147</v>
      </c>
      <c r="E151" s="132">
        <v>17.79</v>
      </c>
    </row>
    <row r="152" spans="1:5">
      <c r="A152" s="118">
        <v>88243</v>
      </c>
      <c r="B152" s="98" t="s">
        <v>121</v>
      </c>
      <c r="C152" s="133" t="s">
        <v>1075</v>
      </c>
      <c r="D152" s="98" t="s">
        <v>147</v>
      </c>
      <c r="E152" s="132">
        <v>16.559999999999999</v>
      </c>
    </row>
    <row r="153" spans="1:5">
      <c r="A153" s="106">
        <v>38365</v>
      </c>
      <c r="B153" s="98" t="s">
        <v>121</v>
      </c>
      <c r="C153" s="133" t="s">
        <v>2272</v>
      </c>
      <c r="D153" s="98" t="s">
        <v>122</v>
      </c>
      <c r="E153" s="132">
        <v>2.16</v>
      </c>
    </row>
    <row r="154" spans="1:5">
      <c r="A154" s="100">
        <v>87372</v>
      </c>
      <c r="B154" s="98" t="s">
        <v>121</v>
      </c>
      <c r="C154" s="133" t="s">
        <v>2271</v>
      </c>
      <c r="D154" s="98" t="s">
        <v>155</v>
      </c>
      <c r="E154" s="132">
        <v>621.82000000000005</v>
      </c>
    </row>
    <row r="155" spans="1:5">
      <c r="A155" s="106">
        <v>1358</v>
      </c>
      <c r="B155" s="98" t="s">
        <v>121</v>
      </c>
      <c r="C155" s="109" t="s">
        <v>964</v>
      </c>
      <c r="D155" s="98" t="s">
        <v>122</v>
      </c>
      <c r="E155" s="132">
        <v>33.96</v>
      </c>
    </row>
    <row r="156" spans="1:5">
      <c r="A156" s="106">
        <v>2692</v>
      </c>
      <c r="B156" s="98" t="s">
        <v>121</v>
      </c>
      <c r="C156" s="109" t="s">
        <v>2266</v>
      </c>
      <c r="D156" s="98" t="s">
        <v>1187</v>
      </c>
      <c r="E156" s="132">
        <v>8.0500000000000007</v>
      </c>
    </row>
    <row r="157" spans="1:5">
      <c r="A157" s="106">
        <v>4491</v>
      </c>
      <c r="B157" s="98" t="s">
        <v>121</v>
      </c>
      <c r="C157" s="109" t="s">
        <v>963</v>
      </c>
      <c r="D157" s="98" t="s">
        <v>125</v>
      </c>
      <c r="E157" s="132">
        <v>7.43</v>
      </c>
    </row>
    <row r="158" spans="1:5">
      <c r="A158" s="106">
        <v>4517</v>
      </c>
      <c r="B158" s="98" t="s">
        <v>121</v>
      </c>
      <c r="C158" s="109" t="s">
        <v>962</v>
      </c>
      <c r="D158" s="98" t="s">
        <v>125</v>
      </c>
      <c r="E158" s="132">
        <v>2.6</v>
      </c>
    </row>
    <row r="159" spans="1:5">
      <c r="A159" s="106">
        <v>5073</v>
      </c>
      <c r="B159" s="98" t="s">
        <v>121</v>
      </c>
      <c r="C159" s="133" t="s">
        <v>2265</v>
      </c>
      <c r="D159" s="98" t="s">
        <v>177</v>
      </c>
      <c r="E159" s="132">
        <v>20.34</v>
      </c>
    </row>
    <row r="160" spans="1:5">
      <c r="A160" s="106">
        <v>20247</v>
      </c>
      <c r="B160" s="98" t="s">
        <v>121</v>
      </c>
      <c r="C160" s="133" t="s">
        <v>2263</v>
      </c>
      <c r="D160" s="98" t="s">
        <v>177</v>
      </c>
      <c r="E160" s="132">
        <v>22.1</v>
      </c>
    </row>
    <row r="161" spans="1:5">
      <c r="A161" s="106">
        <v>40304</v>
      </c>
      <c r="B161" s="98" t="s">
        <v>121</v>
      </c>
      <c r="C161" s="133" t="s">
        <v>2262</v>
      </c>
      <c r="D161" s="98" t="s">
        <v>177</v>
      </c>
      <c r="E161" s="132">
        <v>24.63</v>
      </c>
    </row>
    <row r="162" spans="1:5">
      <c r="A162" s="106">
        <v>6189</v>
      </c>
      <c r="B162" s="98" t="s">
        <v>121</v>
      </c>
      <c r="C162" s="109" t="s">
        <v>2264</v>
      </c>
      <c r="D162" s="98" t="s">
        <v>125</v>
      </c>
      <c r="E162" s="132">
        <v>19.59</v>
      </c>
    </row>
    <row r="163" spans="1:5">
      <c r="A163" s="106">
        <v>39017</v>
      </c>
      <c r="B163" s="98" t="s">
        <v>121</v>
      </c>
      <c r="C163" s="133" t="s">
        <v>979</v>
      </c>
      <c r="D163" s="98" t="s">
        <v>118</v>
      </c>
      <c r="E163" s="132">
        <v>0.21</v>
      </c>
    </row>
    <row r="164" spans="1:5">
      <c r="A164" s="106">
        <v>43132</v>
      </c>
      <c r="B164" s="98" t="s">
        <v>121</v>
      </c>
      <c r="C164" s="109" t="s">
        <v>978</v>
      </c>
      <c r="D164" s="98" t="s">
        <v>177</v>
      </c>
      <c r="E164" s="132">
        <v>24.5</v>
      </c>
    </row>
    <row r="165" spans="1:5">
      <c r="A165" s="100">
        <v>88238</v>
      </c>
      <c r="B165" s="98" t="s">
        <v>121</v>
      </c>
      <c r="C165" s="133" t="s">
        <v>977</v>
      </c>
      <c r="D165" s="98" t="s">
        <v>147</v>
      </c>
      <c r="E165" s="132">
        <v>13.77</v>
      </c>
    </row>
    <row r="166" spans="1:5">
      <c r="A166" s="100">
        <v>88245</v>
      </c>
      <c r="B166" s="98" t="s">
        <v>121</v>
      </c>
      <c r="C166" s="133" t="s">
        <v>976</v>
      </c>
      <c r="D166" s="98" t="s">
        <v>147</v>
      </c>
      <c r="E166" s="132">
        <v>17.7</v>
      </c>
    </row>
    <row r="167" spans="1:5">
      <c r="A167" s="100">
        <v>92793</v>
      </c>
      <c r="B167" s="98" t="s">
        <v>121</v>
      </c>
      <c r="C167" s="133" t="s">
        <v>2227</v>
      </c>
      <c r="D167" s="98" t="s">
        <v>177</v>
      </c>
      <c r="E167" s="132">
        <v>10.307040579710147</v>
      </c>
    </row>
    <row r="168" spans="1:5">
      <c r="A168" s="100">
        <v>92794</v>
      </c>
      <c r="B168" s="98" t="s">
        <v>121</v>
      </c>
      <c r="C168" s="133" t="s">
        <v>2225</v>
      </c>
      <c r="D168" s="98" t="s">
        <v>177</v>
      </c>
      <c r="E168" s="132">
        <v>10.425837081435304</v>
      </c>
    </row>
    <row r="169" spans="1:5">
      <c r="A169" s="100">
        <v>92791</v>
      </c>
      <c r="B169" s="98" t="s">
        <v>121</v>
      </c>
      <c r="C169" s="133" t="s">
        <v>975</v>
      </c>
      <c r="D169" s="98" t="s">
        <v>177</v>
      </c>
      <c r="E169" s="132">
        <v>12.98</v>
      </c>
    </row>
    <row r="170" spans="1:5">
      <c r="A170" s="106">
        <v>370</v>
      </c>
      <c r="B170" s="98" t="s">
        <v>121</v>
      </c>
      <c r="C170" s="109" t="s">
        <v>973</v>
      </c>
      <c r="D170" s="98" t="s">
        <v>155</v>
      </c>
      <c r="E170" s="132">
        <v>57</v>
      </c>
    </row>
    <row r="171" spans="1:5">
      <c r="A171" s="106">
        <v>4734</v>
      </c>
      <c r="B171" s="98" t="s">
        <v>121</v>
      </c>
      <c r="C171" s="109" t="s">
        <v>2249</v>
      </c>
      <c r="D171" s="98" t="s">
        <v>155</v>
      </c>
      <c r="E171" s="132">
        <v>135.94</v>
      </c>
    </row>
    <row r="172" spans="1:5">
      <c r="A172" s="100">
        <v>88377</v>
      </c>
      <c r="B172" s="98" t="s">
        <v>121</v>
      </c>
      <c r="C172" s="109" t="s">
        <v>969</v>
      </c>
      <c r="D172" s="98" t="s">
        <v>147</v>
      </c>
      <c r="E172" s="132">
        <v>17.64</v>
      </c>
    </row>
    <row r="173" spans="1:5">
      <c r="A173" s="100">
        <v>88830</v>
      </c>
      <c r="B173" s="98" t="s">
        <v>121</v>
      </c>
      <c r="C173" s="109" t="s">
        <v>2248</v>
      </c>
      <c r="D173" s="98" t="s">
        <v>954</v>
      </c>
      <c r="E173" s="132">
        <v>1.72</v>
      </c>
    </row>
    <row r="174" spans="1:5">
      <c r="A174" s="100">
        <v>88831</v>
      </c>
      <c r="B174" s="98" t="s">
        <v>121</v>
      </c>
      <c r="C174" s="109" t="s">
        <v>2247</v>
      </c>
      <c r="D174" s="98" t="s">
        <v>952</v>
      </c>
      <c r="E174" s="132">
        <v>0.42</v>
      </c>
    </row>
    <row r="175" spans="1:5">
      <c r="A175" s="123">
        <v>37597</v>
      </c>
      <c r="B175" s="98" t="s">
        <v>121</v>
      </c>
      <c r="C175" s="109" t="s">
        <v>2244</v>
      </c>
      <c r="D175" s="98" t="s">
        <v>118</v>
      </c>
      <c r="E175" s="132">
        <v>533781.25</v>
      </c>
    </row>
    <row r="176" spans="1:5">
      <c r="A176" s="100">
        <v>92795</v>
      </c>
      <c r="B176" s="98" t="s">
        <v>121</v>
      </c>
      <c r="C176" s="133" t="s">
        <v>2223</v>
      </c>
      <c r="D176" s="98" t="s">
        <v>177</v>
      </c>
      <c r="E176" s="132">
        <v>11.03</v>
      </c>
    </row>
    <row r="177" spans="1:5">
      <c r="A177" s="100">
        <v>94970</v>
      </c>
      <c r="B177" s="98" t="s">
        <v>121</v>
      </c>
      <c r="C177" s="109" t="s">
        <v>2242</v>
      </c>
      <c r="D177" s="98" t="s">
        <v>155</v>
      </c>
      <c r="E177" s="132">
        <v>385.23</v>
      </c>
    </row>
    <row r="178" spans="1:5">
      <c r="A178" s="106">
        <v>511</v>
      </c>
      <c r="B178" s="98" t="s">
        <v>121</v>
      </c>
      <c r="C178" s="109" t="s">
        <v>2234</v>
      </c>
      <c r="D178" s="98" t="s">
        <v>1187</v>
      </c>
      <c r="E178" s="132">
        <v>12.45</v>
      </c>
    </row>
    <row r="179" spans="1:5">
      <c r="A179" s="106">
        <v>4226</v>
      </c>
      <c r="B179" s="98" t="s">
        <v>121</v>
      </c>
      <c r="C179" s="133" t="s">
        <v>2233</v>
      </c>
      <c r="D179" s="98" t="s">
        <v>177</v>
      </c>
      <c r="E179" s="132">
        <v>7.56</v>
      </c>
    </row>
    <row r="180" spans="1:5">
      <c r="A180" s="106">
        <v>11621</v>
      </c>
      <c r="B180" s="98" t="s">
        <v>121</v>
      </c>
      <c r="C180" s="109" t="s">
        <v>2232</v>
      </c>
      <c r="D180" s="98" t="s">
        <v>122</v>
      </c>
      <c r="E180" s="132">
        <v>50.811996504369539</v>
      </c>
    </row>
    <row r="181" spans="1:5">
      <c r="A181" s="100">
        <v>92792</v>
      </c>
      <c r="B181" s="98" t="s">
        <v>121</v>
      </c>
      <c r="C181" s="133" t="s">
        <v>981</v>
      </c>
      <c r="D181" s="98" t="s">
        <v>177</v>
      </c>
      <c r="E181" s="132">
        <v>13.61</v>
      </c>
    </row>
    <row r="182" spans="1:5">
      <c r="A182" s="100">
        <v>92796</v>
      </c>
      <c r="B182" s="98" t="s">
        <v>121</v>
      </c>
      <c r="C182" s="133" t="s">
        <v>2221</v>
      </c>
      <c r="D182" s="98" t="s">
        <v>177</v>
      </c>
      <c r="E182" s="132">
        <v>10.96</v>
      </c>
    </row>
    <row r="183" spans="1:5">
      <c r="A183" s="100">
        <v>92797</v>
      </c>
      <c r="B183" s="98" t="s">
        <v>121</v>
      </c>
      <c r="C183" s="133" t="s">
        <v>2219</v>
      </c>
      <c r="D183" s="98" t="s">
        <v>177</v>
      </c>
      <c r="E183" s="132">
        <v>12.93</v>
      </c>
    </row>
    <row r="184" spans="1:5">
      <c r="A184" s="106">
        <v>4721</v>
      </c>
      <c r="B184" s="98" t="s">
        <v>121</v>
      </c>
      <c r="C184" s="109" t="s">
        <v>2216</v>
      </c>
      <c r="D184" s="98" t="s">
        <v>155</v>
      </c>
      <c r="E184" s="132">
        <v>105.69</v>
      </c>
    </row>
    <row r="185" spans="1:5">
      <c r="A185" s="100">
        <v>89225</v>
      </c>
      <c r="B185" s="98" t="s">
        <v>121</v>
      </c>
      <c r="C185" s="109" t="s">
        <v>2215</v>
      </c>
      <c r="D185" s="98" t="s">
        <v>954</v>
      </c>
      <c r="E185" s="132">
        <v>5.0599999999999996</v>
      </c>
    </row>
    <row r="186" spans="1:5">
      <c r="A186" s="100">
        <v>89226</v>
      </c>
      <c r="B186" s="98" t="s">
        <v>121</v>
      </c>
      <c r="C186" s="109" t="s">
        <v>2214</v>
      </c>
      <c r="D186" s="98" t="s">
        <v>952</v>
      </c>
      <c r="E186" s="132">
        <v>1.72</v>
      </c>
    </row>
    <row r="187" spans="1:5">
      <c r="A187" s="100">
        <v>90586</v>
      </c>
      <c r="B187" s="98" t="s">
        <v>121</v>
      </c>
      <c r="C187" s="133" t="s">
        <v>2212</v>
      </c>
      <c r="D187" s="98" t="s">
        <v>954</v>
      </c>
      <c r="E187" s="132">
        <v>1.67</v>
      </c>
    </row>
    <row r="188" spans="1:5">
      <c r="A188" s="100">
        <v>90587</v>
      </c>
      <c r="B188" s="98" t="s">
        <v>121</v>
      </c>
      <c r="C188" s="133" t="s">
        <v>2211</v>
      </c>
      <c r="D188" s="98" t="s">
        <v>952</v>
      </c>
      <c r="E188" s="132">
        <v>0.42</v>
      </c>
    </row>
    <row r="189" spans="1:5">
      <c r="A189" s="106">
        <v>142</v>
      </c>
      <c r="B189" s="98" t="s">
        <v>121</v>
      </c>
      <c r="C189" s="109" t="s">
        <v>1146</v>
      </c>
      <c r="D189" s="122" t="s">
        <v>1145</v>
      </c>
      <c r="E189" s="132">
        <v>40.19</v>
      </c>
    </row>
    <row r="190" spans="1:5">
      <c r="A190" s="106">
        <v>1113</v>
      </c>
      <c r="B190" s="98" t="s">
        <v>121</v>
      </c>
      <c r="C190" s="109" t="s">
        <v>2178</v>
      </c>
      <c r="D190" s="98" t="s">
        <v>125</v>
      </c>
      <c r="E190" s="132">
        <v>30.28</v>
      </c>
    </row>
    <row r="191" spans="1:5">
      <c r="A191" s="106">
        <v>11950</v>
      </c>
      <c r="B191" s="98" t="s">
        <v>121</v>
      </c>
      <c r="C191" s="133" t="s">
        <v>1302</v>
      </c>
      <c r="D191" s="116" t="s">
        <v>118</v>
      </c>
      <c r="E191" s="132">
        <v>0.14000000000000001</v>
      </c>
    </row>
    <row r="192" spans="1:5">
      <c r="A192" s="106">
        <v>5318</v>
      </c>
      <c r="B192" s="98" t="s">
        <v>121</v>
      </c>
      <c r="C192" s="133" t="s">
        <v>2176</v>
      </c>
      <c r="D192" s="98" t="s">
        <v>1187</v>
      </c>
      <c r="E192" s="132">
        <v>21.52</v>
      </c>
    </row>
    <row r="193" spans="1:5">
      <c r="A193" s="106">
        <v>7307</v>
      </c>
      <c r="B193" s="98" t="s">
        <v>121</v>
      </c>
      <c r="C193" s="133" t="s">
        <v>2175</v>
      </c>
      <c r="D193" s="98" t="s">
        <v>1187</v>
      </c>
      <c r="E193" s="132">
        <v>28.3</v>
      </c>
    </row>
    <row r="194" spans="1:5">
      <c r="A194" s="100">
        <v>88310</v>
      </c>
      <c r="B194" s="98" t="s">
        <v>121</v>
      </c>
      <c r="C194" s="133" t="s">
        <v>1186</v>
      </c>
      <c r="D194" s="98" t="s">
        <v>147</v>
      </c>
      <c r="E194" s="132">
        <v>18.8</v>
      </c>
    </row>
    <row r="195" spans="1:5">
      <c r="A195" s="106">
        <v>11029</v>
      </c>
      <c r="B195" s="98" t="s">
        <v>121</v>
      </c>
      <c r="C195" s="109" t="s">
        <v>2173</v>
      </c>
      <c r="D195" s="98" t="s">
        <v>603</v>
      </c>
      <c r="E195" s="132">
        <v>1.65</v>
      </c>
    </row>
    <row r="196" spans="1:5">
      <c r="A196" s="106">
        <v>40740</v>
      </c>
      <c r="B196" s="98" t="s">
        <v>121</v>
      </c>
      <c r="C196" s="133" t="s">
        <v>2172</v>
      </c>
      <c r="D196" s="98" t="s">
        <v>122</v>
      </c>
      <c r="E196" s="132">
        <v>181.33463936651594</v>
      </c>
    </row>
    <row r="197" spans="1:5">
      <c r="A197" s="100">
        <v>88323</v>
      </c>
      <c r="B197" s="98" t="s">
        <v>121</v>
      </c>
      <c r="C197" s="133" t="s">
        <v>2171</v>
      </c>
      <c r="D197" s="98" t="s">
        <v>147</v>
      </c>
      <c r="E197" s="132">
        <v>20.12</v>
      </c>
    </row>
    <row r="198" spans="1:5">
      <c r="A198" s="100">
        <v>93281</v>
      </c>
      <c r="B198" s="98" t="s">
        <v>121</v>
      </c>
      <c r="C198" s="133" t="s">
        <v>2170</v>
      </c>
      <c r="D198" s="98" t="s">
        <v>954</v>
      </c>
      <c r="E198" s="132">
        <v>21.66</v>
      </c>
    </row>
    <row r="199" spans="1:5">
      <c r="A199" s="100">
        <v>93282</v>
      </c>
      <c r="B199" s="98" t="s">
        <v>121</v>
      </c>
      <c r="C199" s="133" t="s">
        <v>2169</v>
      </c>
      <c r="D199" s="98" t="s">
        <v>952</v>
      </c>
      <c r="E199" s="132">
        <v>20.79</v>
      </c>
    </row>
    <row r="200" spans="1:5">
      <c r="A200" s="106">
        <v>1334</v>
      </c>
      <c r="B200" s="98" t="s">
        <v>121</v>
      </c>
      <c r="C200" s="133" t="s">
        <v>2167</v>
      </c>
      <c r="D200" s="98" t="s">
        <v>177</v>
      </c>
      <c r="E200" s="132">
        <v>11.12</v>
      </c>
    </row>
    <row r="201" spans="1:5">
      <c r="A201" s="106">
        <v>4777</v>
      </c>
      <c r="B201" s="98" t="s">
        <v>121</v>
      </c>
      <c r="C201" s="109" t="s">
        <v>2166</v>
      </c>
      <c r="D201" s="98" t="s">
        <v>177</v>
      </c>
      <c r="E201" s="132">
        <v>9.61</v>
      </c>
    </row>
    <row r="202" spans="1:5">
      <c r="A202" s="106">
        <v>10966</v>
      </c>
      <c r="B202" s="98" t="s">
        <v>121</v>
      </c>
      <c r="C202" s="133" t="s">
        <v>2165</v>
      </c>
      <c r="D202" s="98" t="s">
        <v>177</v>
      </c>
      <c r="E202" s="132">
        <v>8.4502055373007341</v>
      </c>
    </row>
    <row r="203" spans="1:5">
      <c r="A203" s="106">
        <v>10997</v>
      </c>
      <c r="B203" s="98" t="s">
        <v>121</v>
      </c>
      <c r="C203" s="133" t="s">
        <v>2164</v>
      </c>
      <c r="D203" s="98" t="s">
        <v>177</v>
      </c>
      <c r="E203" s="132">
        <v>26.5</v>
      </c>
    </row>
    <row r="204" spans="1:5">
      <c r="A204" s="100">
        <v>88240</v>
      </c>
      <c r="B204" s="98" t="s">
        <v>121</v>
      </c>
      <c r="C204" s="133" t="s">
        <v>1556</v>
      </c>
      <c r="D204" s="98" t="s">
        <v>147</v>
      </c>
      <c r="E204" s="132">
        <v>15.39</v>
      </c>
    </row>
    <row r="205" spans="1:5">
      <c r="A205" s="100">
        <v>88278</v>
      </c>
      <c r="B205" s="98" t="s">
        <v>121</v>
      </c>
      <c r="C205" s="134" t="s">
        <v>1212</v>
      </c>
      <c r="D205" s="98" t="s">
        <v>147</v>
      </c>
      <c r="E205" s="132">
        <v>18.46</v>
      </c>
    </row>
    <row r="206" spans="1:5">
      <c r="A206" s="100">
        <v>88317</v>
      </c>
      <c r="B206" s="98" t="s">
        <v>121</v>
      </c>
      <c r="C206" s="133" t="s">
        <v>2163</v>
      </c>
      <c r="D206" s="98" t="s">
        <v>147</v>
      </c>
      <c r="E206" s="132">
        <v>18.36</v>
      </c>
    </row>
    <row r="207" spans="1:5">
      <c r="A207" s="100">
        <v>93287</v>
      </c>
      <c r="B207" s="98" t="s">
        <v>121</v>
      </c>
      <c r="C207" s="109" t="s">
        <v>2162</v>
      </c>
      <c r="D207" s="98" t="s">
        <v>954</v>
      </c>
      <c r="E207" s="132">
        <v>423.06</v>
      </c>
    </row>
    <row r="208" spans="1:5">
      <c r="A208" s="100">
        <v>93288</v>
      </c>
      <c r="B208" s="98" t="s">
        <v>121</v>
      </c>
      <c r="C208" s="109" t="s">
        <v>2161</v>
      </c>
      <c r="D208" s="98" t="s">
        <v>952</v>
      </c>
      <c r="E208" s="132">
        <v>123.85</v>
      </c>
    </row>
    <row r="209" spans="1:5">
      <c r="A209" s="100">
        <v>100716</v>
      </c>
      <c r="B209" s="98" t="s">
        <v>121</v>
      </c>
      <c r="C209" s="109" t="s">
        <v>2160</v>
      </c>
      <c r="D209" s="98" t="s">
        <v>122</v>
      </c>
      <c r="E209" s="132">
        <v>24.8</v>
      </c>
    </row>
    <row r="210" spans="1:5">
      <c r="A210" s="100">
        <v>100719</v>
      </c>
      <c r="B210" s="98" t="s">
        <v>121</v>
      </c>
      <c r="C210" s="109" t="s">
        <v>2159</v>
      </c>
      <c r="D210" s="98" t="s">
        <v>122</v>
      </c>
      <c r="E210" s="132">
        <v>7.81</v>
      </c>
    </row>
    <row r="211" spans="1:5">
      <c r="A211" s="111">
        <v>9363</v>
      </c>
      <c r="B211" s="98" t="s">
        <v>121</v>
      </c>
      <c r="C211" s="133" t="s">
        <v>219</v>
      </c>
      <c r="D211" s="98" t="s">
        <v>125</v>
      </c>
      <c r="E211" s="132">
        <v>104.72</v>
      </c>
    </row>
    <row r="212" spans="1:5">
      <c r="A212" s="123">
        <v>7266</v>
      </c>
      <c r="B212" s="98" t="s">
        <v>121</v>
      </c>
      <c r="C212" s="109" t="s">
        <v>2156</v>
      </c>
      <c r="D212" s="98" t="s">
        <v>2155</v>
      </c>
      <c r="E212" s="132">
        <v>750</v>
      </c>
    </row>
    <row r="213" spans="1:5">
      <c r="A213" s="106">
        <v>34557</v>
      </c>
      <c r="B213" s="98" t="s">
        <v>121</v>
      </c>
      <c r="C213" s="109" t="s">
        <v>2154</v>
      </c>
      <c r="D213" s="98" t="s">
        <v>125</v>
      </c>
      <c r="E213" s="132">
        <v>3.83</v>
      </c>
    </row>
    <row r="214" spans="1:5">
      <c r="A214" s="106">
        <v>37395</v>
      </c>
      <c r="B214" s="98" t="s">
        <v>121</v>
      </c>
      <c r="C214" s="133" t="s">
        <v>2153</v>
      </c>
      <c r="D214" s="122" t="s">
        <v>1214</v>
      </c>
      <c r="E214" s="132">
        <v>38.56</v>
      </c>
    </row>
    <row r="215" spans="1:5">
      <c r="A215" s="100">
        <v>87292</v>
      </c>
      <c r="B215" s="98" t="s">
        <v>121</v>
      </c>
      <c r="C215" s="133" t="s">
        <v>2152</v>
      </c>
      <c r="D215" s="121" t="s">
        <v>155</v>
      </c>
      <c r="E215" s="132">
        <v>461.46</v>
      </c>
    </row>
    <row r="216" spans="1:5">
      <c r="A216" s="100">
        <v>87294</v>
      </c>
      <c r="B216" s="98" t="s">
        <v>121</v>
      </c>
      <c r="C216" s="133" t="s">
        <v>2150</v>
      </c>
      <c r="D216" s="98" t="s">
        <v>155</v>
      </c>
      <c r="E216" s="132">
        <v>434.5</v>
      </c>
    </row>
    <row r="217" spans="1:5">
      <c r="A217" s="106">
        <v>37586</v>
      </c>
      <c r="B217" s="98" t="s">
        <v>121</v>
      </c>
      <c r="C217" s="109" t="s">
        <v>2137</v>
      </c>
      <c r="D217" s="122" t="s">
        <v>1214</v>
      </c>
      <c r="E217" s="132">
        <v>44.85</v>
      </c>
    </row>
    <row r="218" spans="1:5">
      <c r="A218" s="106">
        <v>39413</v>
      </c>
      <c r="B218" s="98" t="s">
        <v>121</v>
      </c>
      <c r="C218" s="109" t="s">
        <v>1222</v>
      </c>
      <c r="D218" s="116" t="s">
        <v>122</v>
      </c>
      <c r="E218" s="132">
        <v>12.68</v>
      </c>
    </row>
    <row r="219" spans="1:5">
      <c r="A219" s="106">
        <v>39419</v>
      </c>
      <c r="B219" s="98" t="s">
        <v>121</v>
      </c>
      <c r="C219" s="109" t="s">
        <v>2136</v>
      </c>
      <c r="D219" s="98" t="s">
        <v>125</v>
      </c>
      <c r="E219" s="132">
        <v>8.8000000000000007</v>
      </c>
    </row>
    <row r="220" spans="1:5">
      <c r="A220" s="106">
        <v>39422</v>
      </c>
      <c r="B220" s="98" t="s">
        <v>121</v>
      </c>
      <c r="C220" s="133" t="s">
        <v>2135</v>
      </c>
      <c r="D220" s="98" t="s">
        <v>125</v>
      </c>
      <c r="E220" s="132">
        <v>9.99</v>
      </c>
    </row>
    <row r="221" spans="1:5">
      <c r="A221" s="106">
        <v>39431</v>
      </c>
      <c r="B221" s="98" t="s">
        <v>121</v>
      </c>
      <c r="C221" s="109" t="s">
        <v>2134</v>
      </c>
      <c r="D221" s="98" t="s">
        <v>125</v>
      </c>
      <c r="E221" s="132">
        <v>0.14000000000000001</v>
      </c>
    </row>
    <row r="222" spans="1:5">
      <c r="A222" s="106">
        <v>39432</v>
      </c>
      <c r="B222" s="98" t="s">
        <v>121</v>
      </c>
      <c r="C222" s="109" t="s">
        <v>1219</v>
      </c>
      <c r="D222" s="98" t="s">
        <v>125</v>
      </c>
      <c r="E222" s="132">
        <v>1.88</v>
      </c>
    </row>
    <row r="223" spans="1:5">
      <c r="A223" s="106">
        <v>39434</v>
      </c>
      <c r="B223" s="98" t="s">
        <v>121</v>
      </c>
      <c r="C223" s="109" t="s">
        <v>2133</v>
      </c>
      <c r="D223" s="98" t="s">
        <v>177</v>
      </c>
      <c r="E223" s="132">
        <v>2.52</v>
      </c>
    </row>
    <row r="224" spans="1:5">
      <c r="A224" s="106">
        <v>39435</v>
      </c>
      <c r="B224" s="98" t="s">
        <v>121</v>
      </c>
      <c r="C224" s="109" t="s">
        <v>1217</v>
      </c>
      <c r="D224" s="116" t="s">
        <v>118</v>
      </c>
      <c r="E224" s="132">
        <v>0.06</v>
      </c>
    </row>
    <row r="225" spans="1:5">
      <c r="A225" s="106">
        <v>39443</v>
      </c>
      <c r="B225" s="98" t="s">
        <v>121</v>
      </c>
      <c r="C225" s="109" t="s">
        <v>1216</v>
      </c>
      <c r="D225" s="98" t="s">
        <v>118</v>
      </c>
      <c r="E225" s="132">
        <v>0.16</v>
      </c>
    </row>
    <row r="226" spans="1:5">
      <c r="A226" s="106">
        <v>4384</v>
      </c>
      <c r="B226" s="98" t="s">
        <v>121</v>
      </c>
      <c r="C226" s="109" t="s">
        <v>2123</v>
      </c>
      <c r="D226" s="98" t="s">
        <v>118</v>
      </c>
      <c r="E226" s="132">
        <v>14.85</v>
      </c>
    </row>
    <row r="227" spans="1:5">
      <c r="A227" s="106">
        <v>6138</v>
      </c>
      <c r="B227" s="98" t="s">
        <v>121</v>
      </c>
      <c r="C227" s="133" t="s">
        <v>2122</v>
      </c>
      <c r="D227" s="98" t="s">
        <v>118</v>
      </c>
      <c r="E227" s="132">
        <v>1.61</v>
      </c>
    </row>
    <row r="228" spans="1:5">
      <c r="A228" s="106">
        <v>36520</v>
      </c>
      <c r="B228" s="98" t="s">
        <v>121</v>
      </c>
      <c r="C228" s="109" t="s">
        <v>2121</v>
      </c>
      <c r="D228" s="98" t="s">
        <v>118</v>
      </c>
      <c r="E228" s="132">
        <v>417.38976636568833</v>
      </c>
    </row>
    <row r="229" spans="1:5">
      <c r="A229" s="106">
        <v>37329</v>
      </c>
      <c r="B229" s="98" t="s">
        <v>121</v>
      </c>
      <c r="C229" s="133" t="s">
        <v>2120</v>
      </c>
      <c r="D229" s="98" t="s">
        <v>177</v>
      </c>
      <c r="E229" s="132">
        <v>80.38</v>
      </c>
    </row>
    <row r="230" spans="1:5">
      <c r="A230" s="100">
        <v>86878</v>
      </c>
      <c r="B230" s="98" t="s">
        <v>121</v>
      </c>
      <c r="C230" s="109" t="s">
        <v>2092</v>
      </c>
      <c r="D230" s="98" t="s">
        <v>118</v>
      </c>
      <c r="E230" s="132">
        <v>51.68</v>
      </c>
    </row>
    <row r="231" spans="1:5">
      <c r="A231" s="100">
        <v>86883</v>
      </c>
      <c r="B231" s="98" t="s">
        <v>121</v>
      </c>
      <c r="C231" s="109" t="s">
        <v>2091</v>
      </c>
      <c r="D231" s="98" t="s">
        <v>118</v>
      </c>
      <c r="E231" s="132">
        <v>10.63</v>
      </c>
    </row>
    <row r="232" spans="1:5">
      <c r="A232" s="100">
        <v>86900</v>
      </c>
      <c r="B232" s="98" t="s">
        <v>121</v>
      </c>
      <c r="C232" s="109" t="s">
        <v>2090</v>
      </c>
      <c r="D232" s="98" t="s">
        <v>118</v>
      </c>
      <c r="E232" s="132">
        <v>122.27147121212127</v>
      </c>
    </row>
    <row r="233" spans="1:5">
      <c r="A233" s="111">
        <v>88248</v>
      </c>
      <c r="B233" s="98" t="s">
        <v>121</v>
      </c>
      <c r="C233" s="109" t="s">
        <v>1102</v>
      </c>
      <c r="D233" s="98" t="s">
        <v>147</v>
      </c>
      <c r="E233" s="132">
        <v>13.51</v>
      </c>
    </row>
    <row r="234" spans="1:5">
      <c r="A234" s="106">
        <v>122</v>
      </c>
      <c r="B234" s="98" t="s">
        <v>121</v>
      </c>
      <c r="C234" s="133" t="s">
        <v>1952</v>
      </c>
      <c r="D234" s="98" t="s">
        <v>118</v>
      </c>
      <c r="E234" s="132">
        <v>67.75</v>
      </c>
    </row>
    <row r="235" spans="1:5">
      <c r="A235" s="106">
        <v>3536</v>
      </c>
      <c r="B235" s="98" t="s">
        <v>121</v>
      </c>
      <c r="C235" s="133" t="s">
        <v>2028</v>
      </c>
      <c r="D235" s="98" t="s">
        <v>118</v>
      </c>
      <c r="E235" s="132">
        <v>2.37</v>
      </c>
    </row>
    <row r="236" spans="1:5">
      <c r="A236" s="106">
        <v>20083</v>
      </c>
      <c r="B236" s="98" t="s">
        <v>121</v>
      </c>
      <c r="C236" s="133" t="s">
        <v>1948</v>
      </c>
      <c r="D236" s="98" t="s">
        <v>118</v>
      </c>
      <c r="E236" s="132">
        <v>58.83</v>
      </c>
    </row>
    <row r="237" spans="1:5">
      <c r="A237" s="106">
        <v>38383</v>
      </c>
      <c r="B237" s="98" t="s">
        <v>121</v>
      </c>
      <c r="C237" s="133" t="s">
        <v>1947</v>
      </c>
      <c r="D237" s="98" t="s">
        <v>118</v>
      </c>
      <c r="E237" s="132">
        <v>2.0699999999999998</v>
      </c>
    </row>
    <row r="238" spans="1:5">
      <c r="A238" s="106">
        <v>3535</v>
      </c>
      <c r="B238" s="98" t="s">
        <v>121</v>
      </c>
      <c r="C238" s="133" t="s">
        <v>2026</v>
      </c>
      <c r="D238" s="98" t="s">
        <v>118</v>
      </c>
      <c r="E238" s="132">
        <v>5.63</v>
      </c>
    </row>
    <row r="239" spans="1:5">
      <c r="A239" s="106">
        <v>3540</v>
      </c>
      <c r="B239" s="98" t="s">
        <v>121</v>
      </c>
      <c r="C239" s="133" t="s">
        <v>2024</v>
      </c>
      <c r="D239" s="98" t="s">
        <v>118</v>
      </c>
      <c r="E239" s="132">
        <v>6.09</v>
      </c>
    </row>
    <row r="240" spans="1:5">
      <c r="A240" s="106">
        <v>11882</v>
      </c>
      <c r="B240" s="98" t="s">
        <v>121</v>
      </c>
      <c r="C240" s="109" t="s">
        <v>1983</v>
      </c>
      <c r="D240" s="98" t="s">
        <v>118</v>
      </c>
      <c r="E240" s="132">
        <v>81.913025458093145</v>
      </c>
    </row>
    <row r="241" spans="1:5">
      <c r="A241" s="106">
        <v>732</v>
      </c>
      <c r="B241" s="98" t="s">
        <v>121</v>
      </c>
      <c r="C241" s="109" t="s">
        <v>1972</v>
      </c>
      <c r="D241" s="98" t="s">
        <v>118</v>
      </c>
      <c r="E241" s="132">
        <v>1365.3321256588085</v>
      </c>
    </row>
    <row r="242" spans="1:5">
      <c r="A242" s="106">
        <v>11267</v>
      </c>
      <c r="B242" s="98" t="s">
        <v>121</v>
      </c>
      <c r="C242" s="109" t="s">
        <v>1395</v>
      </c>
      <c r="D242" s="98" t="s">
        <v>118</v>
      </c>
      <c r="E242" s="132">
        <v>0.9</v>
      </c>
    </row>
    <row r="243" spans="1:5">
      <c r="A243" s="106">
        <v>39996</v>
      </c>
      <c r="B243" s="98" t="s">
        <v>121</v>
      </c>
      <c r="C243" s="133" t="s">
        <v>1394</v>
      </c>
      <c r="D243" s="98" t="s">
        <v>125</v>
      </c>
      <c r="E243" s="132">
        <v>4.12</v>
      </c>
    </row>
    <row r="244" spans="1:5">
      <c r="A244" s="106">
        <v>39997</v>
      </c>
      <c r="B244" s="98" t="s">
        <v>121</v>
      </c>
      <c r="C244" s="133" t="s">
        <v>1393</v>
      </c>
      <c r="D244" s="98" t="s">
        <v>118</v>
      </c>
      <c r="E244" s="132">
        <v>0.2</v>
      </c>
    </row>
    <row r="245" spans="1:5">
      <c r="A245" s="106">
        <v>9837</v>
      </c>
      <c r="B245" s="98" t="s">
        <v>121</v>
      </c>
      <c r="C245" s="133" t="s">
        <v>1969</v>
      </c>
      <c r="D245" s="98" t="s">
        <v>125</v>
      </c>
      <c r="E245" s="132">
        <v>12.54</v>
      </c>
    </row>
    <row r="246" spans="1:5">
      <c r="A246" s="106">
        <v>9836</v>
      </c>
      <c r="B246" s="98" t="s">
        <v>121</v>
      </c>
      <c r="C246" s="109" t="s">
        <v>1964</v>
      </c>
      <c r="D246" s="98" t="s">
        <v>125</v>
      </c>
      <c r="E246" s="132">
        <v>14.15</v>
      </c>
    </row>
    <row r="247" spans="1:5">
      <c r="A247" s="106">
        <v>298</v>
      </c>
      <c r="B247" s="98" t="s">
        <v>121</v>
      </c>
      <c r="C247" s="109" t="s">
        <v>1951</v>
      </c>
      <c r="D247" s="98" t="s">
        <v>118</v>
      </c>
      <c r="E247" s="132">
        <v>3.38</v>
      </c>
    </row>
    <row r="248" spans="1:5">
      <c r="A248" s="106">
        <v>11714</v>
      </c>
      <c r="B248" s="98" t="s">
        <v>121</v>
      </c>
      <c r="C248" s="109" t="s">
        <v>1950</v>
      </c>
      <c r="D248" s="98" t="s">
        <v>118</v>
      </c>
      <c r="E248" s="132">
        <v>32.090000000000003</v>
      </c>
    </row>
    <row r="249" spans="1:5">
      <c r="A249" s="106">
        <v>20078</v>
      </c>
      <c r="B249" s="98" t="s">
        <v>121</v>
      </c>
      <c r="C249" s="133" t="s">
        <v>1949</v>
      </c>
      <c r="D249" s="98" t="s">
        <v>118</v>
      </c>
      <c r="E249" s="132">
        <v>24.8</v>
      </c>
    </row>
    <row r="250" spans="1:5">
      <c r="A250" s="106">
        <v>41629</v>
      </c>
      <c r="B250" s="98" t="s">
        <v>121</v>
      </c>
      <c r="C250" s="109" t="s">
        <v>1929</v>
      </c>
      <c r="D250" s="98" t="s">
        <v>118</v>
      </c>
      <c r="E250" s="132">
        <v>290.25389158839795</v>
      </c>
    </row>
    <row r="251" spans="1:5">
      <c r="A251" s="100">
        <v>5678</v>
      </c>
      <c r="B251" s="98" t="s">
        <v>121</v>
      </c>
      <c r="C251" s="133" t="s">
        <v>1923</v>
      </c>
      <c r="D251" s="98" t="s">
        <v>954</v>
      </c>
      <c r="E251" s="132">
        <v>107.45</v>
      </c>
    </row>
    <row r="252" spans="1:5">
      <c r="A252" s="100">
        <v>5679</v>
      </c>
      <c r="B252" s="98" t="s">
        <v>121</v>
      </c>
      <c r="C252" s="133" t="s">
        <v>1922</v>
      </c>
      <c r="D252" s="98" t="s">
        <v>952</v>
      </c>
      <c r="E252" s="132">
        <v>42.82</v>
      </c>
    </row>
    <row r="253" spans="1:5">
      <c r="A253" s="100">
        <v>101622</v>
      </c>
      <c r="B253" s="98" t="s">
        <v>121</v>
      </c>
      <c r="C253" s="133" t="s">
        <v>1928</v>
      </c>
      <c r="D253" s="98" t="s">
        <v>155</v>
      </c>
      <c r="E253" s="132">
        <v>128.55000000000001</v>
      </c>
    </row>
    <row r="254" spans="1:5">
      <c r="A254" s="106">
        <v>7258</v>
      </c>
      <c r="B254" s="98" t="s">
        <v>121</v>
      </c>
      <c r="C254" s="133" t="s">
        <v>1926</v>
      </c>
      <c r="D254" s="98" t="s">
        <v>118</v>
      </c>
      <c r="E254" s="132">
        <v>0.64</v>
      </c>
    </row>
    <row r="255" spans="1:5">
      <c r="A255" s="106">
        <v>43423</v>
      </c>
      <c r="B255" s="98" t="s">
        <v>121</v>
      </c>
      <c r="C255" s="109" t="s">
        <v>1925</v>
      </c>
      <c r="D255" s="98" t="s">
        <v>118</v>
      </c>
      <c r="E255" s="132">
        <v>59.6</v>
      </c>
    </row>
    <row r="256" spans="1:5">
      <c r="A256" s="106">
        <v>43441</v>
      </c>
      <c r="B256" s="98" t="s">
        <v>121</v>
      </c>
      <c r="C256" s="133" t="s">
        <v>1924</v>
      </c>
      <c r="D256" s="98" t="s">
        <v>118</v>
      </c>
      <c r="E256" s="132">
        <v>110.51140457808567</v>
      </c>
    </row>
    <row r="257" spans="1:5">
      <c r="A257" s="100">
        <v>97738</v>
      </c>
      <c r="B257" s="98" t="s">
        <v>121</v>
      </c>
      <c r="C257" s="109" t="s">
        <v>1921</v>
      </c>
      <c r="D257" s="98" t="s">
        <v>155</v>
      </c>
      <c r="E257" s="132">
        <v>3449.38</v>
      </c>
    </row>
    <row r="258" spans="1:5">
      <c r="A258" s="100">
        <v>100475</v>
      </c>
      <c r="B258" s="98" t="s">
        <v>121</v>
      </c>
      <c r="C258" s="109" t="s">
        <v>1920</v>
      </c>
      <c r="D258" s="98" t="s">
        <v>155</v>
      </c>
      <c r="E258" s="132">
        <v>628.64</v>
      </c>
    </row>
    <row r="259" spans="1:5">
      <c r="A259" s="100">
        <v>101625</v>
      </c>
      <c r="B259" s="98" t="s">
        <v>121</v>
      </c>
      <c r="C259" s="109" t="s">
        <v>1919</v>
      </c>
      <c r="D259" s="98" t="s">
        <v>155</v>
      </c>
      <c r="E259" s="132">
        <v>101.31</v>
      </c>
    </row>
    <row r="260" spans="1:5">
      <c r="A260" s="106">
        <v>38193</v>
      </c>
      <c r="B260" s="98" t="s">
        <v>121</v>
      </c>
      <c r="C260" s="133" t="s">
        <v>1813</v>
      </c>
      <c r="D260" s="98" t="s">
        <v>118</v>
      </c>
      <c r="E260" s="132">
        <v>8.64</v>
      </c>
    </row>
    <row r="261" spans="1:5">
      <c r="A261" s="106">
        <v>38769</v>
      </c>
      <c r="B261" s="98" t="s">
        <v>121</v>
      </c>
      <c r="C261" s="109" t="s">
        <v>1812</v>
      </c>
      <c r="D261" s="98" t="s">
        <v>118</v>
      </c>
      <c r="E261" s="132">
        <v>44.21</v>
      </c>
    </row>
    <row r="262" spans="1:5">
      <c r="A262" s="106">
        <v>2581</v>
      </c>
      <c r="B262" s="98" t="s">
        <v>121</v>
      </c>
      <c r="C262" s="109" t="s">
        <v>1801</v>
      </c>
      <c r="D262" s="98" t="s">
        <v>118</v>
      </c>
      <c r="E262" s="132">
        <v>17.11</v>
      </c>
    </row>
    <row r="263" spans="1:5">
      <c r="A263" s="106">
        <v>1879</v>
      </c>
      <c r="B263" s="98" t="s">
        <v>121</v>
      </c>
      <c r="C263" s="109" t="s">
        <v>1317</v>
      </c>
      <c r="D263" s="98" t="s">
        <v>118</v>
      </c>
      <c r="E263" s="132">
        <v>2.3215666666666661</v>
      </c>
    </row>
    <row r="264" spans="1:5">
      <c r="A264" s="123">
        <v>1014</v>
      </c>
      <c r="B264" s="98" t="s">
        <v>121</v>
      </c>
      <c r="C264" s="133" t="s">
        <v>1613</v>
      </c>
      <c r="D264" s="98" t="s">
        <v>125</v>
      </c>
      <c r="E264" s="132">
        <v>1.7705485207100589</v>
      </c>
    </row>
    <row r="265" spans="1:5">
      <c r="A265" s="106">
        <v>21127</v>
      </c>
      <c r="B265" s="98" t="s">
        <v>121</v>
      </c>
      <c r="C265" s="109" t="s">
        <v>1352</v>
      </c>
      <c r="D265" s="98" t="s">
        <v>118</v>
      </c>
      <c r="E265" s="132">
        <v>4.45</v>
      </c>
    </row>
    <row r="266" spans="1:5">
      <c r="A266" s="106">
        <v>981</v>
      </c>
      <c r="B266" s="98" t="s">
        <v>121</v>
      </c>
      <c r="C266" s="133" t="s">
        <v>1796</v>
      </c>
      <c r="D266" s="98" t="s">
        <v>125</v>
      </c>
      <c r="E266" s="132">
        <v>3.97</v>
      </c>
    </row>
    <row r="267" spans="1:5">
      <c r="A267" s="106">
        <v>993</v>
      </c>
      <c r="B267" s="98" t="s">
        <v>121</v>
      </c>
      <c r="C267" s="109" t="s">
        <v>1794</v>
      </c>
      <c r="D267" s="98" t="s">
        <v>125</v>
      </c>
      <c r="E267" s="132">
        <v>2.38</v>
      </c>
    </row>
    <row r="268" spans="1:5">
      <c r="A268" s="100">
        <v>91946</v>
      </c>
      <c r="B268" s="98" t="s">
        <v>121</v>
      </c>
      <c r="C268" s="133" t="s">
        <v>1712</v>
      </c>
      <c r="D268" s="98" t="s">
        <v>118</v>
      </c>
      <c r="E268" s="132">
        <v>6.93</v>
      </c>
    </row>
    <row r="269" spans="1:5">
      <c r="A269" s="100">
        <v>91952</v>
      </c>
      <c r="B269" s="98" t="s">
        <v>121</v>
      </c>
      <c r="C269" s="109" t="s">
        <v>1792</v>
      </c>
      <c r="D269" s="98" t="s">
        <v>118</v>
      </c>
      <c r="E269" s="132">
        <v>13.426423146067433</v>
      </c>
    </row>
    <row r="270" spans="1:5">
      <c r="A270" s="100">
        <v>91966</v>
      </c>
      <c r="B270" s="98" t="s">
        <v>121</v>
      </c>
      <c r="C270" s="109" t="s">
        <v>1790</v>
      </c>
      <c r="D270" s="98" t="s">
        <v>118</v>
      </c>
      <c r="E270" s="132">
        <v>37.320354908376927</v>
      </c>
    </row>
    <row r="271" spans="1:5">
      <c r="A271" s="106">
        <v>39243</v>
      </c>
      <c r="B271" s="98" t="s">
        <v>121</v>
      </c>
      <c r="C271" s="109" t="s">
        <v>1611</v>
      </c>
      <c r="D271" s="98" t="s">
        <v>125</v>
      </c>
      <c r="E271" s="132">
        <v>1.98</v>
      </c>
    </row>
    <row r="272" spans="1:5">
      <c r="A272" s="106">
        <v>2688</v>
      </c>
      <c r="B272" s="98" t="s">
        <v>121</v>
      </c>
      <c r="C272" s="133" t="s">
        <v>1609</v>
      </c>
      <c r="D272" s="98" t="s">
        <v>125</v>
      </c>
      <c r="E272" s="132">
        <v>1.76</v>
      </c>
    </row>
    <row r="273" spans="1:5">
      <c r="A273" s="106">
        <v>1570</v>
      </c>
      <c r="B273" s="98" t="s">
        <v>121</v>
      </c>
      <c r="C273" s="133" t="s">
        <v>1702</v>
      </c>
      <c r="D273" s="98" t="s">
        <v>118</v>
      </c>
      <c r="E273" s="132">
        <v>1</v>
      </c>
    </row>
    <row r="274" spans="1:5">
      <c r="A274" s="106">
        <v>34709</v>
      </c>
      <c r="B274" s="98" t="s">
        <v>121</v>
      </c>
      <c r="C274" s="133" t="s">
        <v>1652</v>
      </c>
      <c r="D274" s="98" t="s">
        <v>118</v>
      </c>
      <c r="E274" s="132">
        <v>64.557327272727264</v>
      </c>
    </row>
    <row r="275" spans="1:5">
      <c r="A275" s="106">
        <v>34653</v>
      </c>
      <c r="B275" s="98" t="s">
        <v>121</v>
      </c>
      <c r="C275" s="133" t="s">
        <v>1679</v>
      </c>
      <c r="D275" s="98" t="s">
        <v>118</v>
      </c>
      <c r="E275" s="132">
        <v>9.26</v>
      </c>
    </row>
    <row r="276" spans="1:5">
      <c r="A276" s="106">
        <v>1574</v>
      </c>
      <c r="B276" s="98" t="s">
        <v>121</v>
      </c>
      <c r="C276" s="133" t="s">
        <v>1779</v>
      </c>
      <c r="D276" s="98" t="s">
        <v>118</v>
      </c>
      <c r="E276" s="132">
        <v>1.68</v>
      </c>
    </row>
    <row r="277" spans="1:5">
      <c r="A277" s="100">
        <v>91994</v>
      </c>
      <c r="B277" s="98" t="s">
        <v>121</v>
      </c>
      <c r="C277" s="133" t="s">
        <v>1759</v>
      </c>
      <c r="D277" s="98" t="s">
        <v>118</v>
      </c>
      <c r="E277" s="132">
        <v>16.905793381969758</v>
      </c>
    </row>
    <row r="278" spans="1:5">
      <c r="A278" s="100">
        <v>91998</v>
      </c>
      <c r="B278" s="98" t="s">
        <v>121</v>
      </c>
      <c r="C278" s="133" t="s">
        <v>1757</v>
      </c>
      <c r="D278" s="98" t="s">
        <v>118</v>
      </c>
      <c r="E278" s="132">
        <v>14.682835567010306</v>
      </c>
    </row>
    <row r="279" spans="1:5">
      <c r="A279" s="106">
        <v>39245</v>
      </c>
      <c r="B279" s="98" t="s">
        <v>121</v>
      </c>
      <c r="C279" s="109" t="s">
        <v>1755</v>
      </c>
      <c r="D279" s="98" t="s">
        <v>125</v>
      </c>
      <c r="E279" s="132">
        <v>5.16</v>
      </c>
    </row>
    <row r="280" spans="1:5">
      <c r="A280" s="106">
        <v>38774</v>
      </c>
      <c r="B280" s="98" t="s">
        <v>121</v>
      </c>
      <c r="C280" s="109" t="s">
        <v>1752</v>
      </c>
      <c r="D280" s="98" t="s">
        <v>118</v>
      </c>
      <c r="E280" s="132">
        <v>24.99</v>
      </c>
    </row>
    <row r="281" spans="1:5">
      <c r="A281" s="106">
        <v>39247</v>
      </c>
      <c r="B281" s="98" t="s">
        <v>121</v>
      </c>
      <c r="C281" s="109" t="s">
        <v>1750</v>
      </c>
      <c r="D281" s="98" t="s">
        <v>125</v>
      </c>
      <c r="E281" s="132">
        <v>4.67</v>
      </c>
    </row>
    <row r="282" spans="1:5">
      <c r="A282" s="106">
        <v>2446</v>
      </c>
      <c r="B282" s="98" t="s">
        <v>121</v>
      </c>
      <c r="C282" s="109" t="s">
        <v>1746</v>
      </c>
      <c r="D282" s="98" t="s">
        <v>125</v>
      </c>
      <c r="E282" s="132">
        <v>7.7</v>
      </c>
    </row>
    <row r="283" spans="1:5">
      <c r="A283" s="100">
        <v>91954</v>
      </c>
      <c r="B283" s="98" t="s">
        <v>121</v>
      </c>
      <c r="C283" s="109" t="s">
        <v>1742</v>
      </c>
      <c r="D283" s="98" t="s">
        <v>118</v>
      </c>
      <c r="E283" s="132">
        <v>18.042428271028054</v>
      </c>
    </row>
    <row r="284" spans="1:5">
      <c r="A284" s="106">
        <v>39392</v>
      </c>
      <c r="B284" s="98" t="s">
        <v>121</v>
      </c>
      <c r="C284" s="109" t="s">
        <v>1739</v>
      </c>
      <c r="D284" s="98" t="s">
        <v>118</v>
      </c>
      <c r="E284" s="132">
        <v>53.06</v>
      </c>
    </row>
    <row r="285" spans="1:5">
      <c r="A285" s="106">
        <v>13395</v>
      </c>
      <c r="B285" s="98" t="s">
        <v>121</v>
      </c>
      <c r="C285" s="109" t="s">
        <v>1737</v>
      </c>
      <c r="D285" s="98" t="s">
        <v>118</v>
      </c>
      <c r="E285" s="132">
        <v>499.68967248757247</v>
      </c>
    </row>
    <row r="286" spans="1:5">
      <c r="A286" s="100">
        <v>87367</v>
      </c>
      <c r="B286" s="98" t="s">
        <v>121</v>
      </c>
      <c r="C286" s="133" t="s">
        <v>1705</v>
      </c>
      <c r="D286" s="98" t="s">
        <v>155</v>
      </c>
      <c r="E286" s="132">
        <v>521.41</v>
      </c>
    </row>
    <row r="287" spans="1:5">
      <c r="A287" s="106">
        <v>1870</v>
      </c>
      <c r="B287" s="98" t="s">
        <v>121</v>
      </c>
      <c r="C287" s="109" t="s">
        <v>1490</v>
      </c>
      <c r="D287" s="98" t="s">
        <v>118</v>
      </c>
      <c r="E287" s="132">
        <v>2.68</v>
      </c>
    </row>
    <row r="288" spans="1:5" ht="25.5">
      <c r="A288" s="124">
        <v>91990</v>
      </c>
      <c r="B288" s="128" t="s">
        <v>121</v>
      </c>
      <c r="C288" s="133" t="s">
        <v>1720</v>
      </c>
      <c r="D288" s="116" t="s">
        <v>118</v>
      </c>
      <c r="E288" s="132">
        <v>22.602468000000012</v>
      </c>
    </row>
    <row r="289" spans="1:5">
      <c r="A289" s="100">
        <v>91958</v>
      </c>
      <c r="B289" s="98" t="s">
        <v>121</v>
      </c>
      <c r="C289" s="109" t="s">
        <v>1715</v>
      </c>
      <c r="D289" s="98" t="s">
        <v>118</v>
      </c>
      <c r="E289" s="132">
        <v>25.376360792492171</v>
      </c>
    </row>
    <row r="290" spans="1:5">
      <c r="A290" s="100">
        <v>91978</v>
      </c>
      <c r="B290" s="98" t="s">
        <v>121</v>
      </c>
      <c r="C290" s="133" t="s">
        <v>1711</v>
      </c>
      <c r="D290" s="98" t="s">
        <v>118</v>
      </c>
      <c r="E290" s="132">
        <v>30.709236585365858</v>
      </c>
    </row>
    <row r="291" spans="1:5">
      <c r="A291" s="106">
        <v>12039</v>
      </c>
      <c r="B291" s="98" t="s">
        <v>121</v>
      </c>
      <c r="C291" s="133" t="s">
        <v>1706</v>
      </c>
      <c r="D291" s="98" t="s">
        <v>118</v>
      </c>
      <c r="E291" s="132">
        <v>525.15795390413587</v>
      </c>
    </row>
    <row r="292" spans="1:5">
      <c r="A292" s="106">
        <v>34616</v>
      </c>
      <c r="B292" s="98" t="s">
        <v>121</v>
      </c>
      <c r="C292" s="133" t="s">
        <v>1701</v>
      </c>
      <c r="D292" s="98" t="s">
        <v>118</v>
      </c>
      <c r="E292" s="132">
        <v>50.247273936600344</v>
      </c>
    </row>
    <row r="293" spans="1:5">
      <c r="A293" s="106">
        <v>39344</v>
      </c>
      <c r="B293" s="98" t="s">
        <v>121</v>
      </c>
      <c r="C293" s="133" t="s">
        <v>1320</v>
      </c>
      <c r="D293" s="98" t="s">
        <v>118</v>
      </c>
      <c r="E293" s="132">
        <v>11.512657911194522</v>
      </c>
    </row>
    <row r="294" spans="1:5">
      <c r="A294" s="106">
        <v>982</v>
      </c>
      <c r="B294" s="98" t="s">
        <v>121</v>
      </c>
      <c r="C294" s="133" t="s">
        <v>1688</v>
      </c>
      <c r="D294" s="98" t="s">
        <v>125</v>
      </c>
      <c r="E294" s="132">
        <v>5.55</v>
      </c>
    </row>
    <row r="295" spans="1:5">
      <c r="A295" s="106">
        <v>980</v>
      </c>
      <c r="B295" s="98" t="s">
        <v>121</v>
      </c>
      <c r="C295" s="133" t="s">
        <v>1686</v>
      </c>
      <c r="D295" s="98" t="s">
        <v>125</v>
      </c>
      <c r="E295" s="132">
        <v>9.49</v>
      </c>
    </row>
    <row r="296" spans="1:5">
      <c r="A296" s="106">
        <v>979</v>
      </c>
      <c r="B296" s="98" t="s">
        <v>121</v>
      </c>
      <c r="C296" s="133" t="s">
        <v>1684</v>
      </c>
      <c r="D296" s="98" t="s">
        <v>125</v>
      </c>
      <c r="E296" s="132">
        <v>14.62</v>
      </c>
    </row>
    <row r="297" spans="1:5">
      <c r="A297" s="106">
        <v>1573</v>
      </c>
      <c r="B297" s="98" t="s">
        <v>121</v>
      </c>
      <c r="C297" s="133" t="s">
        <v>1653</v>
      </c>
      <c r="D297" s="98" t="s">
        <v>118</v>
      </c>
      <c r="E297" s="132">
        <v>1.56</v>
      </c>
    </row>
    <row r="298" spans="1:5">
      <c r="A298" s="106">
        <v>1571</v>
      </c>
      <c r="B298" s="98" t="s">
        <v>121</v>
      </c>
      <c r="C298" s="133" t="s">
        <v>1680</v>
      </c>
      <c r="D298" s="98" t="s">
        <v>118</v>
      </c>
      <c r="E298" s="132">
        <v>1.3</v>
      </c>
    </row>
    <row r="299" spans="1:5">
      <c r="A299" s="106">
        <v>1575</v>
      </c>
      <c r="B299" s="98" t="s">
        <v>121</v>
      </c>
      <c r="C299" s="133" t="s">
        <v>1677</v>
      </c>
      <c r="D299" s="98" t="s">
        <v>118</v>
      </c>
      <c r="E299" s="132">
        <v>2</v>
      </c>
    </row>
    <row r="300" spans="1:5">
      <c r="A300" s="106">
        <v>1020</v>
      </c>
      <c r="B300" s="98" t="s">
        <v>121</v>
      </c>
      <c r="C300" s="109" t="s">
        <v>1665</v>
      </c>
      <c r="D300" s="98" t="s">
        <v>125</v>
      </c>
      <c r="E300" s="132">
        <v>10.35</v>
      </c>
    </row>
    <row r="301" spans="1:5">
      <c r="A301" s="106">
        <v>995</v>
      </c>
      <c r="B301" s="98" t="s">
        <v>121</v>
      </c>
      <c r="C301" s="109" t="s">
        <v>1663</v>
      </c>
      <c r="D301" s="98" t="s">
        <v>125</v>
      </c>
      <c r="E301" s="132">
        <v>15.87</v>
      </c>
    </row>
    <row r="302" spans="1:5">
      <c r="A302" s="106">
        <v>996</v>
      </c>
      <c r="B302" s="98" t="s">
        <v>121</v>
      </c>
      <c r="C302" s="109" t="s">
        <v>1661</v>
      </c>
      <c r="D302" s="98" t="s">
        <v>125</v>
      </c>
      <c r="E302" s="132">
        <v>24.16</v>
      </c>
    </row>
    <row r="303" spans="1:5">
      <c r="A303" s="106">
        <v>1019</v>
      </c>
      <c r="B303" s="98" t="s">
        <v>121</v>
      </c>
      <c r="C303" s="109" t="s">
        <v>1659</v>
      </c>
      <c r="D303" s="98" t="s">
        <v>125</v>
      </c>
      <c r="E303" s="132">
        <v>33.31</v>
      </c>
    </row>
    <row r="304" spans="1:5">
      <c r="A304" s="106">
        <v>977</v>
      </c>
      <c r="B304" s="98" t="s">
        <v>121</v>
      </c>
      <c r="C304" s="109" t="s">
        <v>1657</v>
      </c>
      <c r="D304" s="98" t="s">
        <v>125</v>
      </c>
      <c r="E304" s="132">
        <v>62.314586208533271</v>
      </c>
    </row>
    <row r="305" spans="1:5">
      <c r="A305" s="106">
        <v>1018</v>
      </c>
      <c r="B305" s="98" t="s">
        <v>121</v>
      </c>
      <c r="C305" s="109" t="s">
        <v>1631</v>
      </c>
      <c r="D305" s="98" t="s">
        <v>125</v>
      </c>
      <c r="E305" s="132">
        <v>44.967469110576893</v>
      </c>
    </row>
    <row r="306" spans="1:5">
      <c r="A306" s="106">
        <v>39385</v>
      </c>
      <c r="B306" s="98" t="s">
        <v>121</v>
      </c>
      <c r="C306" s="109" t="s">
        <v>1624</v>
      </c>
      <c r="D306" s="98" t="s">
        <v>118</v>
      </c>
      <c r="E306" s="132">
        <v>22.86</v>
      </c>
    </row>
    <row r="307" spans="1:5">
      <c r="A307" s="106">
        <v>2690</v>
      </c>
      <c r="B307" s="98" t="s">
        <v>121</v>
      </c>
      <c r="C307" s="133" t="s">
        <v>1543</v>
      </c>
      <c r="D307" s="98" t="s">
        <v>125</v>
      </c>
      <c r="E307" s="132">
        <v>3.01</v>
      </c>
    </row>
    <row r="308" spans="1:5">
      <c r="A308" s="106">
        <v>39244</v>
      </c>
      <c r="B308" s="98" t="s">
        <v>121</v>
      </c>
      <c r="C308" s="109" t="s">
        <v>1545</v>
      </c>
      <c r="D308" s="98" t="s">
        <v>125</v>
      </c>
      <c r="E308" s="132">
        <v>2.68</v>
      </c>
    </row>
    <row r="309" spans="1:5">
      <c r="A309" s="106">
        <v>2673</v>
      </c>
      <c r="B309" s="98" t="s">
        <v>121</v>
      </c>
      <c r="C309" s="133" t="s">
        <v>1541</v>
      </c>
      <c r="D309" s="98" t="s">
        <v>125</v>
      </c>
      <c r="E309" s="132">
        <v>2.69</v>
      </c>
    </row>
    <row r="310" spans="1:5">
      <c r="A310" s="123">
        <v>2674</v>
      </c>
      <c r="B310" s="98" t="s">
        <v>121</v>
      </c>
      <c r="C310" s="133" t="s">
        <v>1539</v>
      </c>
      <c r="D310" s="98" t="s">
        <v>125</v>
      </c>
      <c r="E310" s="132">
        <v>3.35</v>
      </c>
    </row>
    <row r="311" spans="1:5">
      <c r="A311" s="106">
        <v>2685</v>
      </c>
      <c r="B311" s="98" t="s">
        <v>121</v>
      </c>
      <c r="C311" s="133" t="s">
        <v>1537</v>
      </c>
      <c r="D311" s="98" t="s">
        <v>125</v>
      </c>
      <c r="E311" s="132">
        <v>5.23</v>
      </c>
    </row>
    <row r="312" spans="1:5">
      <c r="A312" s="106">
        <v>39596</v>
      </c>
      <c r="B312" s="98" t="s">
        <v>121</v>
      </c>
      <c r="C312" s="109" t="s">
        <v>1533</v>
      </c>
      <c r="D312" s="98" t="s">
        <v>118</v>
      </c>
      <c r="E312" s="132">
        <v>487.16</v>
      </c>
    </row>
    <row r="313" spans="1:5">
      <c r="A313" s="106">
        <v>38083</v>
      </c>
      <c r="B313" s="98" t="s">
        <v>121</v>
      </c>
      <c r="C313" s="109" t="s">
        <v>1510</v>
      </c>
      <c r="D313" s="98" t="s">
        <v>118</v>
      </c>
      <c r="E313" s="132">
        <v>38.04</v>
      </c>
    </row>
    <row r="314" spans="1:5">
      <c r="A314" s="106">
        <v>1884</v>
      </c>
      <c r="B314" s="98" t="s">
        <v>121</v>
      </c>
      <c r="C314" s="109" t="s">
        <v>1487</v>
      </c>
      <c r="D314" s="98" t="s">
        <v>118</v>
      </c>
      <c r="E314" s="132">
        <v>4.1100000000000003</v>
      </c>
    </row>
    <row r="315" spans="1:5">
      <c r="A315" s="106">
        <v>1901</v>
      </c>
      <c r="B315" s="98" t="s">
        <v>121</v>
      </c>
      <c r="C315" s="133" t="s">
        <v>1485</v>
      </c>
      <c r="D315" s="98" t="s">
        <v>118</v>
      </c>
      <c r="E315" s="132">
        <v>0.8</v>
      </c>
    </row>
    <row r="316" spans="1:5">
      <c r="A316" s="106">
        <v>1891</v>
      </c>
      <c r="B316" s="98" t="s">
        <v>121</v>
      </c>
      <c r="C316" s="133" t="s">
        <v>1483</v>
      </c>
      <c r="D316" s="98" t="s">
        <v>118</v>
      </c>
      <c r="E316" s="132">
        <v>1.18</v>
      </c>
    </row>
    <row r="317" spans="1:5">
      <c r="A317" s="106">
        <v>1892</v>
      </c>
      <c r="B317" s="98" t="s">
        <v>121</v>
      </c>
      <c r="C317" s="133" t="s">
        <v>1481</v>
      </c>
      <c r="D317" s="98" t="s">
        <v>118</v>
      </c>
      <c r="E317" s="132">
        <v>1.64</v>
      </c>
    </row>
    <row r="318" spans="1:5">
      <c r="A318" s="106">
        <v>1902</v>
      </c>
      <c r="B318" s="98" t="s">
        <v>121</v>
      </c>
      <c r="C318" s="133" t="s">
        <v>1479</v>
      </c>
      <c r="D318" s="98" t="s">
        <v>118</v>
      </c>
      <c r="E318" s="132">
        <v>2.5499999999999998</v>
      </c>
    </row>
    <row r="319" spans="1:5">
      <c r="A319" s="111">
        <v>39607</v>
      </c>
      <c r="B319" s="98" t="s">
        <v>121</v>
      </c>
      <c r="C319" s="133" t="s">
        <v>523</v>
      </c>
      <c r="D319" s="98" t="s">
        <v>226</v>
      </c>
      <c r="E319" s="132">
        <v>21.669659696235968</v>
      </c>
    </row>
    <row r="320" spans="1:5">
      <c r="A320" s="106">
        <v>11921</v>
      </c>
      <c r="B320" s="98" t="s">
        <v>121</v>
      </c>
      <c r="C320" s="133" t="s">
        <v>1441</v>
      </c>
      <c r="D320" s="98" t="s">
        <v>125</v>
      </c>
      <c r="E320" s="132">
        <v>20.05</v>
      </c>
    </row>
    <row r="321" spans="1:5">
      <c r="A321" s="106">
        <v>39599</v>
      </c>
      <c r="B321" s="98" t="s">
        <v>121</v>
      </c>
      <c r="C321" s="133" t="s">
        <v>1439</v>
      </c>
      <c r="D321" s="98" t="s">
        <v>125</v>
      </c>
      <c r="E321" s="132">
        <v>2.61</v>
      </c>
    </row>
    <row r="322" spans="1:5">
      <c r="A322" s="106">
        <v>863</v>
      </c>
      <c r="B322" s="98" t="s">
        <v>121</v>
      </c>
      <c r="C322" s="133" t="s">
        <v>1403</v>
      </c>
      <c r="D322" s="98" t="s">
        <v>125</v>
      </c>
      <c r="E322" s="132">
        <v>42.67</v>
      </c>
    </row>
    <row r="323" spans="1:5">
      <c r="A323" s="100">
        <v>98463</v>
      </c>
      <c r="B323" s="98" t="s">
        <v>121</v>
      </c>
      <c r="C323" s="109" t="s">
        <v>1431</v>
      </c>
      <c r="D323" s="98" t="s">
        <v>118</v>
      </c>
      <c r="E323" s="132">
        <v>21.67</v>
      </c>
    </row>
    <row r="324" spans="1:5">
      <c r="A324" s="106">
        <v>4274</v>
      </c>
      <c r="B324" s="98" t="s">
        <v>121</v>
      </c>
      <c r="C324" s="109" t="s">
        <v>1429</v>
      </c>
      <c r="D324" s="98" t="s">
        <v>118</v>
      </c>
      <c r="E324" s="132">
        <v>123.3</v>
      </c>
    </row>
    <row r="325" spans="1:5">
      <c r="A325" s="106">
        <v>7619</v>
      </c>
      <c r="B325" s="98" t="s">
        <v>121</v>
      </c>
      <c r="C325" s="109" t="s">
        <v>1420</v>
      </c>
      <c r="D325" s="98" t="s">
        <v>118</v>
      </c>
      <c r="E325" s="132">
        <v>11856.102372770083</v>
      </c>
    </row>
    <row r="326" spans="1:5">
      <c r="A326" s="100">
        <v>5928</v>
      </c>
      <c r="B326" s="98" t="s">
        <v>121</v>
      </c>
      <c r="C326" s="109" t="s">
        <v>1402</v>
      </c>
      <c r="D326" s="98" t="s">
        <v>954</v>
      </c>
      <c r="E326" s="132">
        <v>192.71</v>
      </c>
    </row>
    <row r="327" spans="1:5">
      <c r="A327" s="106">
        <v>11273</v>
      </c>
      <c r="B327" s="98" t="s">
        <v>121</v>
      </c>
      <c r="C327" s="133" t="s">
        <v>1418</v>
      </c>
      <c r="D327" s="98" t="s">
        <v>118</v>
      </c>
      <c r="E327" s="132">
        <v>8.94</v>
      </c>
    </row>
    <row r="328" spans="1:5">
      <c r="A328" s="106">
        <v>7576</v>
      </c>
      <c r="B328" s="98" t="s">
        <v>121</v>
      </c>
      <c r="C328" s="109" t="s">
        <v>1407</v>
      </c>
      <c r="D328" s="98" t="s">
        <v>118</v>
      </c>
      <c r="E328" s="132">
        <v>124.58663636363629</v>
      </c>
    </row>
    <row r="329" spans="1:5">
      <c r="A329" s="100">
        <v>94962</v>
      </c>
      <c r="B329" s="98" t="s">
        <v>121</v>
      </c>
      <c r="C329" s="109" t="s">
        <v>1401</v>
      </c>
      <c r="D329" s="98" t="s">
        <v>155</v>
      </c>
      <c r="E329" s="132">
        <v>314.77</v>
      </c>
    </row>
    <row r="330" spans="1:5">
      <c r="A330" s="106">
        <v>1091</v>
      </c>
      <c r="B330" s="98" t="s">
        <v>121</v>
      </c>
      <c r="C330" s="109" t="s">
        <v>1396</v>
      </c>
      <c r="D330" s="98" t="s">
        <v>118</v>
      </c>
      <c r="E330" s="132">
        <v>24.34</v>
      </c>
    </row>
    <row r="331" spans="1:5">
      <c r="A331" s="106">
        <v>3398</v>
      </c>
      <c r="B331" s="98" t="s">
        <v>121</v>
      </c>
      <c r="C331" s="109" t="s">
        <v>1391</v>
      </c>
      <c r="D331" s="98" t="s">
        <v>118</v>
      </c>
      <c r="E331" s="132">
        <v>3.51</v>
      </c>
    </row>
    <row r="332" spans="1:5">
      <c r="A332" s="106">
        <v>34643</v>
      </c>
      <c r="B332" s="98" t="s">
        <v>121</v>
      </c>
      <c r="C332" s="109" t="s">
        <v>1386</v>
      </c>
      <c r="D332" s="98" t="s">
        <v>118</v>
      </c>
      <c r="E332" s="132">
        <v>10.85</v>
      </c>
    </row>
    <row r="333" spans="1:5">
      <c r="A333" s="100">
        <v>101618</v>
      </c>
      <c r="B333" s="98" t="s">
        <v>121</v>
      </c>
      <c r="C333" s="109" t="s">
        <v>1385</v>
      </c>
      <c r="D333" s="98" t="s">
        <v>155</v>
      </c>
      <c r="E333" s="132">
        <v>144.41999999999999</v>
      </c>
    </row>
    <row r="334" spans="1:5">
      <c r="A334" s="111">
        <v>7701</v>
      </c>
      <c r="B334" s="98" t="s">
        <v>121</v>
      </c>
      <c r="C334" s="109" t="s">
        <v>1376</v>
      </c>
      <c r="D334" s="98" t="s">
        <v>125</v>
      </c>
      <c r="E334" s="132">
        <v>135.16999999999999</v>
      </c>
    </row>
    <row r="335" spans="1:5">
      <c r="A335" s="111">
        <v>2619</v>
      </c>
      <c r="B335" s="98" t="s">
        <v>121</v>
      </c>
      <c r="C335" s="133" t="s">
        <v>1373</v>
      </c>
      <c r="D335" s="98" t="s">
        <v>113</v>
      </c>
      <c r="E335" s="132">
        <v>66.290000000000006</v>
      </c>
    </row>
    <row r="336" spans="1:5">
      <c r="A336" s="106">
        <v>994</v>
      </c>
      <c r="B336" s="98" t="s">
        <v>121</v>
      </c>
      <c r="C336" s="109" t="s">
        <v>1353</v>
      </c>
      <c r="D336" s="98" t="s">
        <v>125</v>
      </c>
      <c r="E336" s="132">
        <v>6.46</v>
      </c>
    </row>
    <row r="337" spans="1:5">
      <c r="A337" s="106">
        <v>39393</v>
      </c>
      <c r="B337" s="98" t="s">
        <v>121</v>
      </c>
      <c r="C337" s="109" t="s">
        <v>1346</v>
      </c>
      <c r="D337" s="98" t="s">
        <v>118</v>
      </c>
      <c r="E337" s="132">
        <v>32.81</v>
      </c>
    </row>
    <row r="338" spans="1:5">
      <c r="A338" s="111">
        <v>38084</v>
      </c>
      <c r="B338" s="98" t="s">
        <v>121</v>
      </c>
      <c r="C338" s="109" t="s">
        <v>1315</v>
      </c>
      <c r="D338" s="116" t="s">
        <v>118</v>
      </c>
      <c r="E338" s="132">
        <v>16.55</v>
      </c>
    </row>
    <row r="339" spans="1:5">
      <c r="A339" s="106">
        <v>39343</v>
      </c>
      <c r="B339" s="98" t="s">
        <v>121</v>
      </c>
      <c r="C339" s="133" t="s">
        <v>1301</v>
      </c>
      <c r="D339" s="98" t="s">
        <v>118</v>
      </c>
      <c r="E339" s="132">
        <v>13.33</v>
      </c>
    </row>
    <row r="340" spans="1:5">
      <c r="A340" s="100">
        <v>94968</v>
      </c>
      <c r="B340" s="98" t="s">
        <v>121</v>
      </c>
      <c r="C340" s="109" t="s">
        <v>1297</v>
      </c>
      <c r="D340" s="98" t="s">
        <v>155</v>
      </c>
      <c r="E340" s="132">
        <v>313.52</v>
      </c>
    </row>
    <row r="341" spans="1:5">
      <c r="A341" s="123">
        <v>10709</v>
      </c>
      <c r="B341" s="98" t="s">
        <v>121</v>
      </c>
      <c r="C341" s="109" t="s">
        <v>1295</v>
      </c>
      <c r="D341" s="98" t="s">
        <v>122</v>
      </c>
      <c r="E341" s="132">
        <v>149.19</v>
      </c>
    </row>
    <row r="342" spans="1:5">
      <c r="A342" s="106">
        <v>4741</v>
      </c>
      <c r="B342" s="98" t="s">
        <v>121</v>
      </c>
      <c r="C342" s="133" t="s">
        <v>1251</v>
      </c>
      <c r="D342" s="98" t="s">
        <v>155</v>
      </c>
      <c r="E342" s="132">
        <v>99.84</v>
      </c>
    </row>
    <row r="343" spans="1:5">
      <c r="A343" s="106">
        <v>36170</v>
      </c>
      <c r="B343" s="98" t="s">
        <v>121</v>
      </c>
      <c r="C343" s="133" t="s">
        <v>1282</v>
      </c>
      <c r="D343" s="98" t="s">
        <v>122</v>
      </c>
      <c r="E343" s="132">
        <v>40</v>
      </c>
    </row>
    <row r="344" spans="1:5">
      <c r="A344" s="100">
        <v>88260</v>
      </c>
      <c r="B344" s="98" t="s">
        <v>121</v>
      </c>
      <c r="C344" s="133" t="s">
        <v>1249</v>
      </c>
      <c r="D344" s="98" t="s">
        <v>147</v>
      </c>
      <c r="E344" s="132">
        <v>17.7</v>
      </c>
    </row>
    <row r="345" spans="1:5">
      <c r="A345" s="100">
        <v>91277</v>
      </c>
      <c r="B345" s="98" t="s">
        <v>121</v>
      </c>
      <c r="C345" s="109" t="s">
        <v>1281</v>
      </c>
      <c r="D345" s="98" t="s">
        <v>954</v>
      </c>
      <c r="E345" s="132">
        <v>9.77</v>
      </c>
    </row>
    <row r="346" spans="1:5">
      <c r="A346" s="100">
        <v>91278</v>
      </c>
      <c r="B346" s="98" t="s">
        <v>121</v>
      </c>
      <c r="C346" s="109" t="s">
        <v>1280</v>
      </c>
      <c r="D346" s="98" t="s">
        <v>952</v>
      </c>
      <c r="E346" s="132">
        <v>0.52</v>
      </c>
    </row>
    <row r="347" spans="1:5">
      <c r="A347" s="100">
        <v>91283</v>
      </c>
      <c r="B347" s="98" t="s">
        <v>121</v>
      </c>
      <c r="C347" s="109" t="s">
        <v>1246</v>
      </c>
      <c r="D347" s="98" t="s">
        <v>954</v>
      </c>
      <c r="E347" s="132">
        <v>22.72</v>
      </c>
    </row>
    <row r="348" spans="1:5">
      <c r="A348" s="100">
        <v>91285</v>
      </c>
      <c r="B348" s="98" t="s">
        <v>121</v>
      </c>
      <c r="C348" s="109" t="s">
        <v>1245</v>
      </c>
      <c r="D348" s="98" t="s">
        <v>952</v>
      </c>
      <c r="E348" s="132">
        <v>0.93</v>
      </c>
    </row>
    <row r="349" spans="1:5">
      <c r="A349" s="118">
        <v>88274</v>
      </c>
      <c r="B349" s="98" t="s">
        <v>121</v>
      </c>
      <c r="C349" s="133" t="s">
        <v>1076</v>
      </c>
      <c r="D349" s="98" t="s">
        <v>147</v>
      </c>
      <c r="E349" s="132">
        <v>19.7</v>
      </c>
    </row>
    <row r="350" spans="1:5">
      <c r="A350" s="118">
        <v>88315</v>
      </c>
      <c r="B350" s="98" t="s">
        <v>121</v>
      </c>
      <c r="C350" s="133" t="s">
        <v>989</v>
      </c>
      <c r="D350" s="98" t="s">
        <v>147</v>
      </c>
      <c r="E350" s="132">
        <v>17.7</v>
      </c>
    </row>
    <row r="351" spans="1:5">
      <c r="A351" s="118">
        <v>88251</v>
      </c>
      <c r="B351" s="98" t="s">
        <v>121</v>
      </c>
      <c r="C351" s="133" t="s">
        <v>990</v>
      </c>
      <c r="D351" s="98" t="s">
        <v>147</v>
      </c>
      <c r="E351" s="132">
        <v>14.41</v>
      </c>
    </row>
    <row r="352" spans="1:5">
      <c r="A352" s="106">
        <v>36155</v>
      </c>
      <c r="B352" s="98" t="s">
        <v>121</v>
      </c>
      <c r="C352" s="133" t="s">
        <v>1250</v>
      </c>
      <c r="D352" s="98" t="s">
        <v>122</v>
      </c>
      <c r="E352" s="132">
        <v>31.66</v>
      </c>
    </row>
    <row r="353" spans="1:5" ht="25.5">
      <c r="A353" s="111">
        <v>36178</v>
      </c>
      <c r="B353" s="128" t="s">
        <v>121</v>
      </c>
      <c r="C353" s="109" t="s">
        <v>1243</v>
      </c>
      <c r="D353" s="98" t="s">
        <v>113</v>
      </c>
      <c r="E353" s="132">
        <v>8.3800000000000008</v>
      </c>
    </row>
    <row r="354" spans="1:5">
      <c r="A354" s="100">
        <v>87313</v>
      </c>
      <c r="B354" s="98" t="s">
        <v>121</v>
      </c>
      <c r="C354" s="109" t="s">
        <v>1239</v>
      </c>
      <c r="D354" s="98" t="s">
        <v>155</v>
      </c>
      <c r="E354" s="132">
        <v>424.26</v>
      </c>
    </row>
    <row r="355" spans="1:5">
      <c r="A355" s="124">
        <v>87369</v>
      </c>
      <c r="B355" s="98" t="s">
        <v>121</v>
      </c>
      <c r="C355" s="133" t="s">
        <v>1236</v>
      </c>
      <c r="D355" s="98" t="s">
        <v>155</v>
      </c>
      <c r="E355" s="132">
        <v>526.41999999999996</v>
      </c>
    </row>
    <row r="356" spans="1:5">
      <c r="A356" s="106">
        <v>536</v>
      </c>
      <c r="B356" s="98" t="s">
        <v>121</v>
      </c>
      <c r="C356" s="109" t="s">
        <v>1230</v>
      </c>
      <c r="D356" s="98" t="s">
        <v>122</v>
      </c>
      <c r="E356" s="132">
        <v>36.35</v>
      </c>
    </row>
    <row r="357" spans="1:5">
      <c r="A357" s="106">
        <v>1381</v>
      </c>
      <c r="B357" s="98" t="s">
        <v>121</v>
      </c>
      <c r="C357" s="133" t="s">
        <v>1229</v>
      </c>
      <c r="D357" s="98" t="s">
        <v>177</v>
      </c>
      <c r="E357" s="132">
        <v>0.65</v>
      </c>
    </row>
    <row r="358" spans="1:5">
      <c r="A358" s="106">
        <v>34357</v>
      </c>
      <c r="B358" s="98" t="s">
        <v>121</v>
      </c>
      <c r="C358" s="133" t="s">
        <v>1228</v>
      </c>
      <c r="D358" s="98" t="s">
        <v>177</v>
      </c>
      <c r="E358" s="132">
        <v>3.81</v>
      </c>
    </row>
    <row r="359" spans="1:5">
      <c r="A359" s="100">
        <v>88256</v>
      </c>
      <c r="B359" s="98" t="s">
        <v>121</v>
      </c>
      <c r="C359" s="133" t="s">
        <v>1227</v>
      </c>
      <c r="D359" s="98" t="s">
        <v>147</v>
      </c>
      <c r="E359" s="132">
        <v>20.73</v>
      </c>
    </row>
    <row r="360" spans="1:5">
      <c r="A360" s="106">
        <v>39427</v>
      </c>
      <c r="B360" s="98" t="s">
        <v>121</v>
      </c>
      <c r="C360" s="133" t="s">
        <v>1221</v>
      </c>
      <c r="D360" s="98" t="s">
        <v>125</v>
      </c>
      <c r="E360" s="132">
        <v>6.48</v>
      </c>
    </row>
    <row r="361" spans="1:5">
      <c r="A361" s="106">
        <v>39430</v>
      </c>
      <c r="B361" s="98" t="s">
        <v>121</v>
      </c>
      <c r="C361" s="109" t="s">
        <v>1220</v>
      </c>
      <c r="D361" s="116" t="s">
        <v>118</v>
      </c>
      <c r="E361" s="132">
        <v>2.44</v>
      </c>
    </row>
    <row r="362" spans="1:5">
      <c r="A362" s="106">
        <v>40547</v>
      </c>
      <c r="B362" s="98" t="s">
        <v>121</v>
      </c>
      <c r="C362" s="133" t="s">
        <v>1215</v>
      </c>
      <c r="D362" s="122" t="s">
        <v>1214</v>
      </c>
      <c r="E362" s="132">
        <v>18.05</v>
      </c>
    </row>
    <row r="363" spans="1:5">
      <c r="A363" s="106">
        <v>43131</v>
      </c>
      <c r="B363" s="98" t="s">
        <v>121</v>
      </c>
      <c r="C363" s="133" t="s">
        <v>1213</v>
      </c>
      <c r="D363" s="98" t="s">
        <v>177</v>
      </c>
      <c r="E363" s="132">
        <v>28.46</v>
      </c>
    </row>
    <row r="364" spans="1:5">
      <c r="A364" s="106">
        <v>3767</v>
      </c>
      <c r="B364" s="98" t="s">
        <v>121</v>
      </c>
      <c r="C364" s="109" t="s">
        <v>1208</v>
      </c>
      <c r="D364" s="98" t="s">
        <v>118</v>
      </c>
      <c r="E364" s="132">
        <v>0.69</v>
      </c>
    </row>
    <row r="365" spans="1:5">
      <c r="A365" s="106">
        <v>4056</v>
      </c>
      <c r="B365" s="98" t="s">
        <v>121</v>
      </c>
      <c r="C365" s="109" t="s">
        <v>1207</v>
      </c>
      <c r="D365" s="98" t="s">
        <v>1206</v>
      </c>
      <c r="E365" s="132">
        <v>31.65</v>
      </c>
    </row>
    <row r="366" spans="1:5">
      <c r="A366" s="106">
        <v>38877</v>
      </c>
      <c r="B366" s="98" t="s">
        <v>121</v>
      </c>
      <c r="C366" s="133" t="s">
        <v>1197</v>
      </c>
      <c r="D366" s="98" t="s">
        <v>177</v>
      </c>
      <c r="E366" s="132">
        <v>5.81</v>
      </c>
    </row>
    <row r="367" spans="1:5">
      <c r="A367" s="106">
        <v>6085</v>
      </c>
      <c r="B367" s="98" t="s">
        <v>121</v>
      </c>
      <c r="C367" s="133" t="s">
        <v>1188</v>
      </c>
      <c r="D367" s="98" t="s">
        <v>1187</v>
      </c>
      <c r="E367" s="132">
        <v>5.87</v>
      </c>
    </row>
    <row r="368" spans="1:5">
      <c r="A368" s="106">
        <v>7568</v>
      </c>
      <c r="B368" s="98" t="s">
        <v>121</v>
      </c>
      <c r="C368" s="133" t="s">
        <v>1143</v>
      </c>
      <c r="D368" s="116" t="s">
        <v>118</v>
      </c>
      <c r="E368" s="132">
        <v>0.43</v>
      </c>
    </row>
    <row r="369" spans="1:5">
      <c r="A369" s="106">
        <v>39024</v>
      </c>
      <c r="B369" s="98" t="s">
        <v>121</v>
      </c>
      <c r="C369" s="109" t="s">
        <v>1148</v>
      </c>
      <c r="D369" s="116" t="s">
        <v>118</v>
      </c>
      <c r="E369" s="132">
        <v>611.87861710255379</v>
      </c>
    </row>
    <row r="370" spans="1:5">
      <c r="A370" s="106">
        <v>4922</v>
      </c>
      <c r="B370" s="98" t="s">
        <v>121</v>
      </c>
      <c r="C370" s="109" t="s">
        <v>1144</v>
      </c>
      <c r="D370" s="121" t="s">
        <v>122</v>
      </c>
      <c r="E370" s="132">
        <v>355.99594025519912</v>
      </c>
    </row>
    <row r="371" spans="1:5">
      <c r="A371" s="106">
        <v>36888</v>
      </c>
      <c r="B371" s="98" t="s">
        <v>121</v>
      </c>
      <c r="C371" s="109" t="s">
        <v>1142</v>
      </c>
      <c r="D371" s="98" t="s">
        <v>125</v>
      </c>
      <c r="E371" s="132">
        <v>11.89</v>
      </c>
    </row>
    <row r="372" spans="1:5">
      <c r="A372" s="106">
        <v>4930</v>
      </c>
      <c r="B372" s="98" t="s">
        <v>121</v>
      </c>
      <c r="C372" s="133" t="s">
        <v>1137</v>
      </c>
      <c r="D372" s="98" t="s">
        <v>122</v>
      </c>
      <c r="E372" s="132">
        <v>335.1746735645952</v>
      </c>
    </row>
    <row r="373" spans="1:5">
      <c r="A373" s="100">
        <v>88627</v>
      </c>
      <c r="B373" s="98" t="s">
        <v>121</v>
      </c>
      <c r="C373" s="109" t="s">
        <v>1136</v>
      </c>
      <c r="D373" s="98" t="s">
        <v>155</v>
      </c>
      <c r="E373" s="132">
        <v>497.57</v>
      </c>
    </row>
    <row r="374" spans="1:5">
      <c r="A374" s="106">
        <v>599</v>
      </c>
      <c r="B374" s="98" t="s">
        <v>121</v>
      </c>
      <c r="C374" s="133" t="s">
        <v>1126</v>
      </c>
      <c r="D374" s="98" t="s">
        <v>122</v>
      </c>
      <c r="E374" s="132">
        <v>406.64</v>
      </c>
    </row>
    <row r="375" spans="1:5">
      <c r="A375" s="106">
        <v>4377</v>
      </c>
      <c r="B375" s="98" t="s">
        <v>121</v>
      </c>
      <c r="C375" s="133" t="s">
        <v>1124</v>
      </c>
      <c r="D375" s="98" t="s">
        <v>118</v>
      </c>
      <c r="E375" s="132">
        <v>0.12</v>
      </c>
    </row>
    <row r="376" spans="1:5">
      <c r="A376" s="106">
        <v>39961</v>
      </c>
      <c r="B376" s="98" t="s">
        <v>121</v>
      </c>
      <c r="C376" s="133" t="s">
        <v>1122</v>
      </c>
      <c r="D376" s="98" t="s">
        <v>118</v>
      </c>
      <c r="E376" s="132">
        <v>26.55</v>
      </c>
    </row>
    <row r="377" spans="1:5">
      <c r="A377" s="106">
        <v>36896</v>
      </c>
      <c r="B377" s="98" t="s">
        <v>121</v>
      </c>
      <c r="C377" s="133" t="s">
        <v>1131</v>
      </c>
      <c r="D377" s="98" t="s">
        <v>118</v>
      </c>
      <c r="E377" s="132">
        <v>443.63215924371866</v>
      </c>
    </row>
    <row r="378" spans="1:5">
      <c r="A378" s="106">
        <v>34370</v>
      </c>
      <c r="B378" s="98" t="s">
        <v>121</v>
      </c>
      <c r="C378" s="109" t="s">
        <v>1123</v>
      </c>
      <c r="D378" s="98" t="s">
        <v>118</v>
      </c>
      <c r="E378" s="132">
        <v>735.40793368744676</v>
      </c>
    </row>
    <row r="379" spans="1:5">
      <c r="A379" s="106">
        <v>39662</v>
      </c>
      <c r="B379" s="98" t="s">
        <v>121</v>
      </c>
      <c r="C379" s="109" t="s">
        <v>1113</v>
      </c>
      <c r="D379" s="98" t="s">
        <v>125</v>
      </c>
      <c r="E379" s="132">
        <v>20.18</v>
      </c>
    </row>
    <row r="380" spans="1:5">
      <c r="A380" s="106">
        <v>39738</v>
      </c>
      <c r="B380" s="98" t="s">
        <v>121</v>
      </c>
      <c r="C380" s="109" t="s">
        <v>1112</v>
      </c>
      <c r="D380" s="98" t="s">
        <v>125</v>
      </c>
      <c r="E380" s="132">
        <v>8.6300000000000008</v>
      </c>
    </row>
    <row r="381" spans="1:5">
      <c r="A381" s="106">
        <v>39664</v>
      </c>
      <c r="B381" s="98" t="s">
        <v>121</v>
      </c>
      <c r="C381" s="109" t="s">
        <v>1110</v>
      </c>
      <c r="D381" s="98" t="s">
        <v>125</v>
      </c>
      <c r="E381" s="132">
        <v>28.304242213114744</v>
      </c>
    </row>
    <row r="382" spans="1:5">
      <c r="A382" s="106">
        <v>39741</v>
      </c>
      <c r="B382" s="98" t="s">
        <v>121</v>
      </c>
      <c r="C382" s="109" t="s">
        <v>1109</v>
      </c>
      <c r="D382" s="98" t="s">
        <v>125</v>
      </c>
      <c r="E382" s="132">
        <v>21.71</v>
      </c>
    </row>
    <row r="383" spans="1:5">
      <c r="A383" s="106">
        <v>39660</v>
      </c>
      <c r="B383" s="98" t="s">
        <v>121</v>
      </c>
      <c r="C383" s="109" t="s">
        <v>1107</v>
      </c>
      <c r="D383" s="98" t="s">
        <v>125</v>
      </c>
      <c r="E383" s="132">
        <v>38.702027906976674</v>
      </c>
    </row>
    <row r="384" spans="1:5">
      <c r="A384" s="106">
        <v>39737</v>
      </c>
      <c r="B384" s="98" t="s">
        <v>121</v>
      </c>
      <c r="C384" s="109" t="s">
        <v>1106</v>
      </c>
      <c r="D384" s="98" t="s">
        <v>125</v>
      </c>
      <c r="E384" s="132">
        <v>23.86</v>
      </c>
    </row>
    <row r="385" spans="1:5">
      <c r="A385" s="106">
        <v>39665</v>
      </c>
      <c r="B385" s="98" t="s">
        <v>121</v>
      </c>
      <c r="C385" s="109" t="s">
        <v>1104</v>
      </c>
      <c r="D385" s="98" t="s">
        <v>125</v>
      </c>
      <c r="E385" s="132">
        <v>48.22938293814957</v>
      </c>
    </row>
    <row r="386" spans="1:5">
      <c r="A386" s="106">
        <v>39853</v>
      </c>
      <c r="B386" s="98" t="s">
        <v>121</v>
      </c>
      <c r="C386" s="109" t="s">
        <v>1103</v>
      </c>
      <c r="D386" s="98" t="s">
        <v>125</v>
      </c>
      <c r="E386" s="132">
        <v>28.51</v>
      </c>
    </row>
    <row r="387" spans="1:5">
      <c r="A387" s="115">
        <v>90773</v>
      </c>
      <c r="B387" s="98" t="s">
        <v>121</v>
      </c>
      <c r="C387" s="133" t="s">
        <v>1027</v>
      </c>
      <c r="D387" s="98" t="s">
        <v>993</v>
      </c>
      <c r="E387" s="132">
        <v>13.73</v>
      </c>
    </row>
    <row r="388" spans="1:5">
      <c r="A388" s="106">
        <v>359</v>
      </c>
      <c r="B388" s="98" t="s">
        <v>121</v>
      </c>
      <c r="C388" s="133" t="s">
        <v>1008</v>
      </c>
      <c r="D388" s="98" t="s">
        <v>118</v>
      </c>
      <c r="E388" s="132">
        <v>131.03</v>
      </c>
    </row>
    <row r="389" spans="1:5">
      <c r="A389" s="106">
        <v>11948</v>
      </c>
      <c r="B389" s="98" t="s">
        <v>121</v>
      </c>
      <c r="C389" s="109" t="s">
        <v>987</v>
      </c>
      <c r="D389" s="98" t="s">
        <v>118</v>
      </c>
      <c r="E389" s="132">
        <v>0.44</v>
      </c>
    </row>
    <row r="390" spans="1:5" ht="25.5">
      <c r="A390" s="110" t="s">
        <v>588</v>
      </c>
      <c r="B390" s="98" t="s">
        <v>590</v>
      </c>
      <c r="C390" s="133" t="s">
        <v>988</v>
      </c>
      <c r="D390" s="98" t="s">
        <v>591</v>
      </c>
      <c r="E390" s="132">
        <v>132.27000000000001</v>
      </c>
    </row>
    <row r="391" spans="1:5" ht="25.5">
      <c r="A391" s="110" t="s">
        <v>985</v>
      </c>
      <c r="B391" s="98" t="s">
        <v>590</v>
      </c>
      <c r="C391" s="133" t="s">
        <v>984</v>
      </c>
      <c r="D391" s="98" t="s">
        <v>187</v>
      </c>
      <c r="E391" s="132">
        <v>128.91999999999999</v>
      </c>
    </row>
    <row r="392" spans="1:5">
      <c r="A392" s="117" t="s">
        <v>2367</v>
      </c>
      <c r="B392" s="98" t="s">
        <v>140</v>
      </c>
      <c r="C392" s="133" t="s">
        <v>2366</v>
      </c>
      <c r="D392" s="98" t="s">
        <v>125</v>
      </c>
      <c r="E392" s="132">
        <v>3.68</v>
      </c>
    </row>
    <row r="393" spans="1:5">
      <c r="A393" s="117" t="s">
        <v>1621</v>
      </c>
      <c r="B393" s="98" t="s">
        <v>140</v>
      </c>
      <c r="C393" s="133" t="s">
        <v>1620</v>
      </c>
      <c r="D393" s="98" t="s">
        <v>125</v>
      </c>
      <c r="E393" s="132">
        <v>4.53</v>
      </c>
    </row>
    <row r="394" spans="1:5">
      <c r="A394" s="117" t="s">
        <v>2365</v>
      </c>
      <c r="B394" s="98" t="s">
        <v>140</v>
      </c>
      <c r="C394" s="133" t="s">
        <v>2364</v>
      </c>
      <c r="D394" s="98" t="s">
        <v>125</v>
      </c>
      <c r="E394" s="132">
        <v>75.959999999999994</v>
      </c>
    </row>
    <row r="395" spans="1:5">
      <c r="A395" s="117" t="s">
        <v>2363</v>
      </c>
      <c r="B395" s="98" t="s">
        <v>140</v>
      </c>
      <c r="C395" s="133" t="s">
        <v>2362</v>
      </c>
      <c r="D395" s="98" t="s">
        <v>118</v>
      </c>
      <c r="E395" s="132">
        <v>34</v>
      </c>
    </row>
    <row r="396" spans="1:5">
      <c r="A396" s="117" t="s">
        <v>2361</v>
      </c>
      <c r="B396" s="98" t="s">
        <v>140</v>
      </c>
      <c r="C396" s="133" t="s">
        <v>2360</v>
      </c>
      <c r="D396" s="98" t="s">
        <v>118</v>
      </c>
      <c r="E396" s="132">
        <v>12.04</v>
      </c>
    </row>
    <row r="397" spans="1:5">
      <c r="A397" s="110" t="s">
        <v>2359</v>
      </c>
      <c r="B397" s="98" t="s">
        <v>140</v>
      </c>
      <c r="C397" s="133" t="s">
        <v>2358</v>
      </c>
      <c r="D397" s="116" t="s">
        <v>118</v>
      </c>
      <c r="E397" s="132">
        <v>56.7</v>
      </c>
    </row>
    <row r="398" spans="1:5">
      <c r="A398" s="110" t="s">
        <v>2357</v>
      </c>
      <c r="B398" s="98" t="s">
        <v>140</v>
      </c>
      <c r="C398" s="133" t="s">
        <v>2356</v>
      </c>
      <c r="D398" s="116" t="s">
        <v>118</v>
      </c>
      <c r="E398" s="132">
        <v>112.45</v>
      </c>
    </row>
    <row r="399" spans="1:5">
      <c r="A399" s="117" t="s">
        <v>1074</v>
      </c>
      <c r="B399" s="98" t="s">
        <v>140</v>
      </c>
      <c r="C399" s="133" t="s">
        <v>1073</v>
      </c>
      <c r="D399" s="98" t="s">
        <v>177</v>
      </c>
      <c r="E399" s="132">
        <v>0.71</v>
      </c>
    </row>
    <row r="400" spans="1:5">
      <c r="A400" s="117" t="s">
        <v>1072</v>
      </c>
      <c r="B400" s="98" t="s">
        <v>140</v>
      </c>
      <c r="C400" s="133" t="s">
        <v>1071</v>
      </c>
      <c r="D400" s="98" t="s">
        <v>155</v>
      </c>
      <c r="E400" s="132">
        <v>50</v>
      </c>
    </row>
    <row r="401" spans="1:5">
      <c r="A401" s="117" t="s">
        <v>2354</v>
      </c>
      <c r="B401" s="98" t="s">
        <v>140</v>
      </c>
      <c r="C401" s="133" t="s">
        <v>2353</v>
      </c>
      <c r="D401" s="98" t="s">
        <v>118</v>
      </c>
      <c r="E401" s="132">
        <v>34.380000000000003</v>
      </c>
    </row>
    <row r="402" spans="1:5">
      <c r="A402" s="117" t="s">
        <v>2352</v>
      </c>
      <c r="B402" s="98" t="s">
        <v>140</v>
      </c>
      <c r="C402" s="133" t="s">
        <v>2351</v>
      </c>
      <c r="D402" s="98" t="s">
        <v>118</v>
      </c>
      <c r="E402" s="132">
        <v>116.03</v>
      </c>
    </row>
    <row r="403" spans="1:5">
      <c r="A403" s="117" t="s">
        <v>2350</v>
      </c>
      <c r="B403" s="98" t="s">
        <v>140</v>
      </c>
      <c r="C403" s="133" t="s">
        <v>2349</v>
      </c>
      <c r="D403" s="98" t="s">
        <v>125</v>
      </c>
      <c r="E403" s="132">
        <v>14.54</v>
      </c>
    </row>
    <row r="404" spans="1:5">
      <c r="A404" s="117" t="s">
        <v>2348</v>
      </c>
      <c r="B404" s="98" t="s">
        <v>140</v>
      </c>
      <c r="C404" s="133" t="s">
        <v>2347</v>
      </c>
      <c r="D404" s="98" t="s">
        <v>125</v>
      </c>
      <c r="E404" s="132">
        <v>50.72</v>
      </c>
    </row>
    <row r="405" spans="1:5">
      <c r="A405" s="117" t="s">
        <v>2346</v>
      </c>
      <c r="B405" s="98" t="s">
        <v>140</v>
      </c>
      <c r="C405" s="133" t="s">
        <v>2345</v>
      </c>
      <c r="D405" s="98" t="s">
        <v>118</v>
      </c>
      <c r="E405" s="132">
        <v>8.09</v>
      </c>
    </row>
    <row r="406" spans="1:5">
      <c r="A406" s="117" t="s">
        <v>1863</v>
      </c>
      <c r="B406" s="98" t="s">
        <v>140</v>
      </c>
      <c r="C406" s="133" t="s">
        <v>1862</v>
      </c>
      <c r="D406" s="98" t="s">
        <v>118</v>
      </c>
      <c r="E406" s="132">
        <v>13.9</v>
      </c>
    </row>
    <row r="407" spans="1:5">
      <c r="A407" s="117" t="s">
        <v>2344</v>
      </c>
      <c r="B407" s="98" t="s">
        <v>140</v>
      </c>
      <c r="C407" s="133" t="s">
        <v>2343</v>
      </c>
      <c r="D407" s="98" t="s">
        <v>118</v>
      </c>
      <c r="E407" s="132">
        <v>38.49</v>
      </c>
    </row>
    <row r="408" spans="1:5">
      <c r="A408" s="117" t="s">
        <v>2342</v>
      </c>
      <c r="B408" s="98" t="s">
        <v>140</v>
      </c>
      <c r="C408" s="133" t="s">
        <v>2341</v>
      </c>
      <c r="D408" s="98" t="s">
        <v>118</v>
      </c>
      <c r="E408" s="132">
        <v>7.59</v>
      </c>
    </row>
    <row r="409" spans="1:5">
      <c r="A409" s="117" t="s">
        <v>2340</v>
      </c>
      <c r="B409" s="98" t="s">
        <v>140</v>
      </c>
      <c r="C409" s="133" t="s">
        <v>2339</v>
      </c>
      <c r="D409" s="98" t="s">
        <v>125</v>
      </c>
      <c r="E409" s="132">
        <v>12.96</v>
      </c>
    </row>
    <row r="410" spans="1:5">
      <c r="A410" s="117" t="s">
        <v>2338</v>
      </c>
      <c r="B410" s="98" t="s">
        <v>140</v>
      </c>
      <c r="C410" s="133" t="s">
        <v>2337</v>
      </c>
      <c r="D410" s="98" t="s">
        <v>118</v>
      </c>
      <c r="E410" s="132">
        <v>2.33</v>
      </c>
    </row>
    <row r="411" spans="1:5">
      <c r="A411" s="117" t="s">
        <v>2336</v>
      </c>
      <c r="B411" s="98" t="s">
        <v>140</v>
      </c>
      <c r="C411" s="133" t="s">
        <v>2335</v>
      </c>
      <c r="D411" s="98" t="s">
        <v>118</v>
      </c>
      <c r="E411" s="132">
        <v>59.67</v>
      </c>
    </row>
    <row r="412" spans="1:5">
      <c r="A412" s="117" t="s">
        <v>2334</v>
      </c>
      <c r="B412" s="98" t="s">
        <v>140</v>
      </c>
      <c r="C412" s="133" t="s">
        <v>2333</v>
      </c>
      <c r="D412" s="98" t="s">
        <v>118</v>
      </c>
      <c r="E412" s="132">
        <v>44.6</v>
      </c>
    </row>
    <row r="413" spans="1:5">
      <c r="A413" s="117" t="s">
        <v>2332</v>
      </c>
      <c r="B413" s="98" t="s">
        <v>140</v>
      </c>
      <c r="C413" s="133" t="s">
        <v>2331</v>
      </c>
      <c r="D413" s="98" t="s">
        <v>118</v>
      </c>
      <c r="E413" s="132">
        <v>134.9</v>
      </c>
    </row>
    <row r="414" spans="1:5">
      <c r="A414" s="117" t="s">
        <v>2330</v>
      </c>
      <c r="B414" s="98" t="s">
        <v>140</v>
      </c>
      <c r="C414" s="133" t="s">
        <v>2329</v>
      </c>
      <c r="D414" s="98" t="s">
        <v>118</v>
      </c>
      <c r="E414" s="132">
        <v>289.89999999999998</v>
      </c>
    </row>
    <row r="415" spans="1:5">
      <c r="A415" s="117" t="s">
        <v>2328</v>
      </c>
      <c r="B415" s="98" t="s">
        <v>140</v>
      </c>
      <c r="C415" s="133" t="s">
        <v>2327</v>
      </c>
      <c r="D415" s="98" t="s">
        <v>118</v>
      </c>
      <c r="E415" s="132">
        <v>124.95</v>
      </c>
    </row>
    <row r="416" spans="1:5">
      <c r="A416" s="117" t="s">
        <v>2326</v>
      </c>
      <c r="B416" s="98" t="s">
        <v>140</v>
      </c>
      <c r="C416" s="133" t="s">
        <v>2325</v>
      </c>
      <c r="D416" s="98" t="s">
        <v>118</v>
      </c>
      <c r="E416" s="132">
        <v>42.99</v>
      </c>
    </row>
    <row r="417" spans="1:5">
      <c r="A417" s="117" t="s">
        <v>2277</v>
      </c>
      <c r="B417" s="98" t="s">
        <v>140</v>
      </c>
      <c r="C417" s="133" t="s">
        <v>2276</v>
      </c>
      <c r="D417" s="98" t="s">
        <v>155</v>
      </c>
      <c r="E417" s="132">
        <v>38.5</v>
      </c>
    </row>
    <row r="418" spans="1:5">
      <c r="A418" s="117" t="s">
        <v>2275</v>
      </c>
      <c r="B418" s="98" t="s">
        <v>140</v>
      </c>
      <c r="C418" s="133" t="s">
        <v>2274</v>
      </c>
      <c r="D418" s="98" t="s">
        <v>122</v>
      </c>
      <c r="E418" s="132">
        <v>32.49</v>
      </c>
    </row>
    <row r="419" spans="1:5">
      <c r="A419" s="117" t="s">
        <v>2148</v>
      </c>
      <c r="B419" s="98" t="s">
        <v>140</v>
      </c>
      <c r="C419" s="133" t="s">
        <v>2147</v>
      </c>
      <c r="D419" s="98" t="s">
        <v>177</v>
      </c>
      <c r="E419" s="132">
        <v>17.829999999999998</v>
      </c>
    </row>
    <row r="420" spans="1:5">
      <c r="A420" s="117" t="s">
        <v>2146</v>
      </c>
      <c r="B420" s="98" t="s">
        <v>140</v>
      </c>
      <c r="C420" s="133" t="s">
        <v>2145</v>
      </c>
      <c r="D420" s="98" t="s">
        <v>177</v>
      </c>
      <c r="E420" s="132">
        <v>10.17</v>
      </c>
    </row>
    <row r="421" spans="1:5">
      <c r="A421" s="117" t="s">
        <v>2144</v>
      </c>
      <c r="B421" s="98" t="s">
        <v>140</v>
      </c>
      <c r="C421" s="133" t="s">
        <v>2143</v>
      </c>
      <c r="D421" s="98" t="s">
        <v>125</v>
      </c>
      <c r="E421" s="132">
        <v>5.12</v>
      </c>
    </row>
    <row r="422" spans="1:5">
      <c r="A422" s="117" t="s">
        <v>2142</v>
      </c>
      <c r="B422" s="98" t="s">
        <v>140</v>
      </c>
      <c r="C422" s="133" t="s">
        <v>2141</v>
      </c>
      <c r="D422" s="98" t="s">
        <v>155</v>
      </c>
      <c r="E422" s="132">
        <v>76.319999999999993</v>
      </c>
    </row>
    <row r="423" spans="1:5">
      <c r="A423" s="117" t="s">
        <v>2140</v>
      </c>
      <c r="B423" s="98" t="s">
        <v>140</v>
      </c>
      <c r="C423" s="133" t="s">
        <v>2139</v>
      </c>
      <c r="D423" s="98" t="s">
        <v>155</v>
      </c>
      <c r="E423" s="132">
        <v>76.73</v>
      </c>
    </row>
    <row r="424" spans="1:5">
      <c r="A424" s="110" t="s">
        <v>2049</v>
      </c>
      <c r="B424" s="98" t="s">
        <v>140</v>
      </c>
      <c r="C424" s="133" t="s">
        <v>2048</v>
      </c>
      <c r="D424" s="116" t="s">
        <v>125</v>
      </c>
      <c r="E424" s="132">
        <v>0.23</v>
      </c>
    </row>
    <row r="425" spans="1:5">
      <c r="A425" s="110" t="s">
        <v>2047</v>
      </c>
      <c r="B425" s="98" t="s">
        <v>140</v>
      </c>
      <c r="C425" s="133" t="s">
        <v>2046</v>
      </c>
      <c r="D425" s="116" t="s">
        <v>118</v>
      </c>
      <c r="E425" s="132">
        <v>3.28</v>
      </c>
    </row>
    <row r="426" spans="1:5">
      <c r="A426" s="110" t="s">
        <v>2045</v>
      </c>
      <c r="B426" s="98" t="s">
        <v>140</v>
      </c>
      <c r="C426" s="133" t="s">
        <v>2044</v>
      </c>
      <c r="D426" s="116" t="s">
        <v>118</v>
      </c>
      <c r="E426" s="132">
        <v>10.82</v>
      </c>
    </row>
    <row r="427" spans="1:5">
      <c r="A427" s="110" t="s">
        <v>2043</v>
      </c>
      <c r="B427" s="98" t="s">
        <v>140</v>
      </c>
      <c r="C427" s="133" t="s">
        <v>2042</v>
      </c>
      <c r="D427" s="116" t="s">
        <v>118</v>
      </c>
      <c r="E427" s="132">
        <v>2.2200000000000002</v>
      </c>
    </row>
    <row r="428" spans="1:5">
      <c r="A428" s="110" t="s">
        <v>2041</v>
      </c>
      <c r="B428" s="98" t="s">
        <v>140</v>
      </c>
      <c r="C428" s="133" t="s">
        <v>2040</v>
      </c>
      <c r="D428" s="116" t="s">
        <v>118</v>
      </c>
      <c r="E428" s="132">
        <v>1031.0413522522638</v>
      </c>
    </row>
    <row r="429" spans="1:5">
      <c r="A429" s="110" t="s">
        <v>2039</v>
      </c>
      <c r="B429" s="98" t="s">
        <v>140</v>
      </c>
      <c r="C429" s="133" t="s">
        <v>2038</v>
      </c>
      <c r="D429" s="116" t="s">
        <v>118</v>
      </c>
      <c r="E429" s="132">
        <v>14.48</v>
      </c>
    </row>
    <row r="430" spans="1:5">
      <c r="A430" s="117" t="s">
        <v>2016</v>
      </c>
      <c r="B430" s="98" t="s">
        <v>140</v>
      </c>
      <c r="C430" s="133" t="s">
        <v>2015</v>
      </c>
      <c r="D430" s="98" t="s">
        <v>118</v>
      </c>
      <c r="E430" s="132">
        <v>3.99</v>
      </c>
    </row>
    <row r="431" spans="1:5">
      <c r="A431" s="117" t="s">
        <v>1861</v>
      </c>
      <c r="B431" s="98" t="s">
        <v>140</v>
      </c>
      <c r="C431" s="133" t="s">
        <v>1860</v>
      </c>
      <c r="D431" s="98" t="s">
        <v>118</v>
      </c>
      <c r="E431" s="132">
        <v>30.65</v>
      </c>
    </row>
    <row r="432" spans="1:5">
      <c r="A432" s="117" t="s">
        <v>1859</v>
      </c>
      <c r="B432" s="98" t="s">
        <v>140</v>
      </c>
      <c r="C432" s="133" t="s">
        <v>1858</v>
      </c>
      <c r="D432" s="98" t="s">
        <v>118</v>
      </c>
      <c r="E432" s="132">
        <v>38.700000000000003</v>
      </c>
    </row>
    <row r="433" spans="1:5">
      <c r="A433" s="117" t="s">
        <v>2013</v>
      </c>
      <c r="B433" s="98" t="s">
        <v>140</v>
      </c>
      <c r="C433" s="133" t="s">
        <v>2012</v>
      </c>
      <c r="D433" s="98" t="s">
        <v>118</v>
      </c>
      <c r="E433" s="132">
        <v>8.49</v>
      </c>
    </row>
    <row r="434" spans="1:5">
      <c r="A434" s="110" t="s">
        <v>2007</v>
      </c>
      <c r="B434" s="98" t="s">
        <v>140</v>
      </c>
      <c r="C434" s="133" t="s">
        <v>2006</v>
      </c>
      <c r="D434" s="98" t="s">
        <v>118</v>
      </c>
      <c r="E434" s="132">
        <v>22.99</v>
      </c>
    </row>
    <row r="435" spans="1:5">
      <c r="A435" s="117" t="s">
        <v>2004</v>
      </c>
      <c r="B435" s="98" t="s">
        <v>140</v>
      </c>
      <c r="C435" s="133" t="s">
        <v>2003</v>
      </c>
      <c r="D435" s="98" t="s">
        <v>118</v>
      </c>
      <c r="E435" s="132">
        <v>51.49</v>
      </c>
    </row>
    <row r="436" spans="1:5">
      <c r="A436" s="117" t="s">
        <v>1870</v>
      </c>
      <c r="B436" s="98" t="s">
        <v>140</v>
      </c>
      <c r="C436" s="133" t="s">
        <v>1869</v>
      </c>
      <c r="D436" s="98" t="s">
        <v>118</v>
      </c>
      <c r="E436" s="132">
        <v>27.9</v>
      </c>
    </row>
    <row r="437" spans="1:5">
      <c r="A437" s="110" t="s">
        <v>1957</v>
      </c>
      <c r="B437" s="98" t="s">
        <v>140</v>
      </c>
      <c r="C437" s="133" t="s">
        <v>1956</v>
      </c>
      <c r="D437" s="116" t="s">
        <v>118</v>
      </c>
      <c r="E437" s="132">
        <v>20.99</v>
      </c>
    </row>
    <row r="438" spans="1:5">
      <c r="A438" s="110" t="s">
        <v>1955</v>
      </c>
      <c r="B438" s="98" t="s">
        <v>140</v>
      </c>
      <c r="C438" s="133" t="s">
        <v>1954</v>
      </c>
      <c r="D438" s="116" t="s">
        <v>118</v>
      </c>
      <c r="E438" s="132">
        <v>5.99</v>
      </c>
    </row>
    <row r="439" spans="1:5">
      <c r="A439" s="117" t="s">
        <v>1944</v>
      </c>
      <c r="B439" s="98" t="s">
        <v>140</v>
      </c>
      <c r="C439" s="133" t="s">
        <v>1943</v>
      </c>
      <c r="D439" s="98" t="s">
        <v>118</v>
      </c>
      <c r="E439" s="132">
        <v>87.47</v>
      </c>
    </row>
    <row r="440" spans="1:5">
      <c r="A440" s="117" t="s">
        <v>1942</v>
      </c>
      <c r="B440" s="98" t="s">
        <v>140</v>
      </c>
      <c r="C440" s="133" t="s">
        <v>1941</v>
      </c>
      <c r="D440" s="98" t="s">
        <v>118</v>
      </c>
      <c r="E440" s="132">
        <v>2.19</v>
      </c>
    </row>
    <row r="441" spans="1:5">
      <c r="A441" s="117" t="s">
        <v>1940</v>
      </c>
      <c r="B441" s="98" t="s">
        <v>140</v>
      </c>
      <c r="C441" s="133" t="s">
        <v>1939</v>
      </c>
      <c r="D441" s="98" t="s">
        <v>118</v>
      </c>
      <c r="E441" s="132">
        <v>14.99</v>
      </c>
    </row>
    <row r="442" spans="1:5">
      <c r="A442" s="117" t="s">
        <v>1938</v>
      </c>
      <c r="B442" s="98" t="s">
        <v>140</v>
      </c>
      <c r="C442" s="133" t="s">
        <v>1937</v>
      </c>
      <c r="D442" s="98" t="s">
        <v>118</v>
      </c>
      <c r="E442" s="132">
        <v>16.899999999999999</v>
      </c>
    </row>
    <row r="443" spans="1:5">
      <c r="A443" s="110" t="s">
        <v>1933</v>
      </c>
      <c r="B443" s="98" t="s">
        <v>140</v>
      </c>
      <c r="C443" s="133" t="s">
        <v>1932</v>
      </c>
      <c r="D443" s="98" t="s">
        <v>118</v>
      </c>
      <c r="E443" s="132">
        <v>2</v>
      </c>
    </row>
    <row r="444" spans="1:5">
      <c r="A444" s="117" t="s">
        <v>1879</v>
      </c>
      <c r="B444" s="98" t="s">
        <v>140</v>
      </c>
      <c r="C444" s="133" t="s">
        <v>1878</v>
      </c>
      <c r="D444" s="98" t="s">
        <v>118</v>
      </c>
      <c r="E444" s="132">
        <v>16.82</v>
      </c>
    </row>
    <row r="445" spans="1:5">
      <c r="A445" s="117" t="s">
        <v>1877</v>
      </c>
      <c r="B445" s="98" t="s">
        <v>140</v>
      </c>
      <c r="C445" s="133" t="s">
        <v>1876</v>
      </c>
      <c r="D445" s="98" t="s">
        <v>118</v>
      </c>
      <c r="E445" s="132">
        <v>28.11</v>
      </c>
    </row>
    <row r="446" spans="1:5">
      <c r="A446" s="117" t="s">
        <v>1875</v>
      </c>
      <c r="B446" s="98" t="s">
        <v>140</v>
      </c>
      <c r="C446" s="133" t="s">
        <v>1874</v>
      </c>
      <c r="D446" s="98" t="s">
        <v>118</v>
      </c>
      <c r="E446" s="132">
        <v>0.3</v>
      </c>
    </row>
    <row r="447" spans="1:5">
      <c r="A447" s="117" t="s">
        <v>1873</v>
      </c>
      <c r="B447" s="98" t="s">
        <v>140</v>
      </c>
      <c r="C447" s="133" t="s">
        <v>1872</v>
      </c>
      <c r="D447" s="98" t="s">
        <v>118</v>
      </c>
      <c r="E447" s="132">
        <v>1.86</v>
      </c>
    </row>
    <row r="448" spans="1:5">
      <c r="A448" s="117" t="s">
        <v>1868</v>
      </c>
      <c r="B448" s="98" t="s">
        <v>140</v>
      </c>
      <c r="C448" s="133" t="s">
        <v>1867</v>
      </c>
      <c r="D448" s="98" t="s">
        <v>118</v>
      </c>
      <c r="E448" s="132">
        <v>8.77</v>
      </c>
    </row>
    <row r="449" spans="1:5">
      <c r="A449" s="110" t="s">
        <v>1857</v>
      </c>
      <c r="B449" s="98" t="s">
        <v>140</v>
      </c>
      <c r="C449" s="133" t="s">
        <v>1856</v>
      </c>
      <c r="D449" s="116" t="s">
        <v>118</v>
      </c>
      <c r="E449" s="132">
        <v>79.099999999999994</v>
      </c>
    </row>
    <row r="450" spans="1:5">
      <c r="A450" s="117" t="s">
        <v>1554</v>
      </c>
      <c r="B450" s="98" t="s">
        <v>140</v>
      </c>
      <c r="C450" s="133" t="s">
        <v>1553</v>
      </c>
      <c r="D450" s="98" t="s">
        <v>118</v>
      </c>
      <c r="E450" s="132">
        <v>1.6630930390492369</v>
      </c>
    </row>
    <row r="451" spans="1:5">
      <c r="A451" s="117" t="s">
        <v>1619</v>
      </c>
      <c r="B451" s="98" t="s">
        <v>140</v>
      </c>
      <c r="C451" s="133" t="s">
        <v>1618</v>
      </c>
      <c r="D451" s="98" t="s">
        <v>118</v>
      </c>
      <c r="E451" s="132">
        <v>165.48875056739504</v>
      </c>
    </row>
    <row r="452" spans="1:5">
      <c r="A452" s="117" t="s">
        <v>1671</v>
      </c>
      <c r="B452" s="98" t="s">
        <v>140</v>
      </c>
      <c r="C452" s="133" t="s">
        <v>1670</v>
      </c>
      <c r="D452" s="98" t="s">
        <v>118</v>
      </c>
      <c r="E452" s="132">
        <v>31.56</v>
      </c>
    </row>
    <row r="453" spans="1:5">
      <c r="A453" s="117" t="s">
        <v>1525</v>
      </c>
      <c r="B453" s="98" t="s">
        <v>140</v>
      </c>
      <c r="C453" s="133" t="s">
        <v>1524</v>
      </c>
      <c r="D453" s="98" t="s">
        <v>118</v>
      </c>
      <c r="E453" s="132">
        <v>28.9</v>
      </c>
    </row>
    <row r="454" spans="1:5">
      <c r="A454" s="117" t="s">
        <v>1450</v>
      </c>
      <c r="B454" s="98" t="s">
        <v>140</v>
      </c>
      <c r="C454" s="133" t="s">
        <v>1449</v>
      </c>
      <c r="D454" s="98" t="s">
        <v>118</v>
      </c>
      <c r="E454" s="132">
        <v>73</v>
      </c>
    </row>
    <row r="455" spans="1:5">
      <c r="A455" s="117" t="s">
        <v>1383</v>
      </c>
      <c r="B455" s="98" t="s">
        <v>140</v>
      </c>
      <c r="C455" s="133" t="s">
        <v>1382</v>
      </c>
      <c r="D455" s="98" t="s">
        <v>118</v>
      </c>
      <c r="E455" s="132">
        <v>54.28</v>
      </c>
    </row>
    <row r="456" spans="1:5">
      <c r="A456" s="111">
        <v>203050</v>
      </c>
      <c r="B456" s="98" t="s">
        <v>140</v>
      </c>
      <c r="C456" s="133" t="s">
        <v>558</v>
      </c>
      <c r="D456" s="116" t="s">
        <v>118</v>
      </c>
      <c r="E456" s="132">
        <v>1156.2898242269071</v>
      </c>
    </row>
    <row r="457" spans="1:5">
      <c r="A457" s="111">
        <v>6630</v>
      </c>
      <c r="B457" s="98" t="s">
        <v>140</v>
      </c>
      <c r="C457" s="133" t="s">
        <v>562</v>
      </c>
      <c r="D457" s="116" t="s">
        <v>118</v>
      </c>
      <c r="E457" s="132">
        <v>296.28599999999994</v>
      </c>
    </row>
    <row r="458" spans="1:5">
      <c r="A458" s="117" t="s">
        <v>1313</v>
      </c>
      <c r="B458" s="98" t="s">
        <v>140</v>
      </c>
      <c r="C458" s="133" t="s">
        <v>1312</v>
      </c>
      <c r="D458" s="98" t="s">
        <v>118</v>
      </c>
      <c r="E458" s="132">
        <v>1182.5110562277032</v>
      </c>
    </row>
    <row r="459" spans="1:5">
      <c r="A459" s="117" t="s">
        <v>1277</v>
      </c>
      <c r="B459" s="98" t="s">
        <v>140</v>
      </c>
      <c r="C459" s="133" t="s">
        <v>1276</v>
      </c>
      <c r="D459" s="98" t="s">
        <v>1206</v>
      </c>
      <c r="E459" s="132">
        <v>75.900000000000006</v>
      </c>
    </row>
    <row r="460" spans="1:5">
      <c r="A460" s="117" t="s">
        <v>1272</v>
      </c>
      <c r="B460" s="98" t="s">
        <v>140</v>
      </c>
      <c r="C460" s="133" t="s">
        <v>1271</v>
      </c>
      <c r="D460" s="98" t="s">
        <v>177</v>
      </c>
      <c r="E460" s="132">
        <v>3.34</v>
      </c>
    </row>
    <row r="461" spans="1:5">
      <c r="A461" s="117" t="s">
        <v>1068</v>
      </c>
      <c r="B461" s="98" t="s">
        <v>140</v>
      </c>
      <c r="C461" s="133" t="s">
        <v>1067</v>
      </c>
      <c r="D461" s="98" t="s">
        <v>122</v>
      </c>
      <c r="E461" s="132">
        <v>341.34545454545452</v>
      </c>
    </row>
    <row r="462" spans="1:5">
      <c r="A462" s="117" t="s">
        <v>1269</v>
      </c>
      <c r="B462" s="98" t="s">
        <v>140</v>
      </c>
      <c r="C462" s="133" t="s">
        <v>1268</v>
      </c>
      <c r="D462" s="98" t="s">
        <v>125</v>
      </c>
      <c r="E462" s="132">
        <v>21.95</v>
      </c>
    </row>
    <row r="463" spans="1:5">
      <c r="A463" s="117" t="s">
        <v>1234</v>
      </c>
      <c r="B463" s="98" t="s">
        <v>140</v>
      </c>
      <c r="C463" s="133" t="s">
        <v>1233</v>
      </c>
      <c r="D463" s="98" t="s">
        <v>125</v>
      </c>
      <c r="E463" s="132">
        <v>71.3</v>
      </c>
    </row>
    <row r="464" spans="1:5">
      <c r="A464" s="117" t="s">
        <v>1079</v>
      </c>
      <c r="B464" s="98" t="s">
        <v>140</v>
      </c>
      <c r="C464" s="133" t="s">
        <v>1078</v>
      </c>
      <c r="D464" s="98" t="s">
        <v>155</v>
      </c>
      <c r="E464" s="132">
        <v>76.73</v>
      </c>
    </row>
    <row r="465" spans="1:5">
      <c r="A465" s="110" t="s">
        <v>1070</v>
      </c>
      <c r="B465" s="98" t="s">
        <v>140</v>
      </c>
      <c r="C465" s="133" t="s">
        <v>1069</v>
      </c>
      <c r="D465" s="116" t="s">
        <v>118</v>
      </c>
      <c r="E465" s="132">
        <v>80</v>
      </c>
    </row>
    <row r="466" spans="1:5" ht="25.5">
      <c r="A466" s="114" t="s">
        <v>1467</v>
      </c>
      <c r="B466" s="98" t="s">
        <v>513</v>
      </c>
      <c r="C466" s="133" t="s">
        <v>1466</v>
      </c>
      <c r="D466" s="98" t="s">
        <v>118</v>
      </c>
      <c r="E466" s="132">
        <v>3598.2755065904712</v>
      </c>
    </row>
    <row r="467" spans="1:5" ht="25.5">
      <c r="A467" s="110" t="s">
        <v>1464</v>
      </c>
      <c r="B467" s="98" t="s">
        <v>513</v>
      </c>
      <c r="C467" s="133" t="s">
        <v>1463</v>
      </c>
      <c r="D467" s="98" t="s">
        <v>118</v>
      </c>
      <c r="E467" s="132">
        <v>512.29503736665913</v>
      </c>
    </row>
    <row r="468" spans="1:5" ht="25.5">
      <c r="A468" s="110" t="s">
        <v>1365</v>
      </c>
      <c r="B468" s="98" t="s">
        <v>513</v>
      </c>
      <c r="C468" s="133" t="s">
        <v>1364</v>
      </c>
      <c r="D468" s="98" t="s">
        <v>118</v>
      </c>
      <c r="E468" s="132">
        <v>1340</v>
      </c>
    </row>
    <row r="469" spans="1:5" ht="25.5">
      <c r="A469" s="110" t="s">
        <v>1362</v>
      </c>
      <c r="B469" s="98" t="s">
        <v>513</v>
      </c>
      <c r="C469" s="133" t="s">
        <v>1361</v>
      </c>
      <c r="D469" s="98" t="s">
        <v>118</v>
      </c>
      <c r="E469" s="132">
        <v>14661.59010688259</v>
      </c>
    </row>
    <row r="470" spans="1:5" ht="25.5">
      <c r="A470" s="110" t="s">
        <v>1359</v>
      </c>
      <c r="B470" s="98" t="s">
        <v>513</v>
      </c>
      <c r="C470" s="133" t="s">
        <v>1358</v>
      </c>
      <c r="D470" s="98" t="s">
        <v>118</v>
      </c>
      <c r="E470" s="132">
        <v>18626.811005881231</v>
      </c>
    </row>
    <row r="471" spans="1:5" ht="25.5">
      <c r="A471" s="110" t="s">
        <v>1356</v>
      </c>
      <c r="B471" s="98" t="s">
        <v>513</v>
      </c>
      <c r="C471" s="133" t="s">
        <v>1355</v>
      </c>
      <c r="D471" s="98" t="s">
        <v>118</v>
      </c>
      <c r="E471" s="132">
        <v>28717.130403629079</v>
      </c>
    </row>
    <row r="472" spans="1:5" ht="25.5">
      <c r="A472" s="114" t="s">
        <v>1349</v>
      </c>
      <c r="B472" s="98" t="s">
        <v>513</v>
      </c>
      <c r="C472" s="133" t="s">
        <v>1348</v>
      </c>
      <c r="D472" s="98" t="s">
        <v>118</v>
      </c>
      <c r="E472" s="132">
        <v>700.61857777748708</v>
      </c>
    </row>
    <row r="473" spans="1:5" ht="25.5">
      <c r="A473" s="100">
        <v>150204</v>
      </c>
      <c r="B473" s="98" t="s">
        <v>513</v>
      </c>
      <c r="C473" s="133" t="s">
        <v>986</v>
      </c>
      <c r="D473" s="98" t="s">
        <v>177</v>
      </c>
      <c r="E473" s="132">
        <v>19.940000000000001</v>
      </c>
    </row>
    <row r="474" spans="1:5" ht="25.5">
      <c r="A474" s="100">
        <v>2671</v>
      </c>
      <c r="B474" s="98" t="s">
        <v>513</v>
      </c>
      <c r="C474" s="133" t="s">
        <v>983</v>
      </c>
      <c r="D474" s="98" t="s">
        <v>125</v>
      </c>
      <c r="E474" s="132">
        <v>345.34</v>
      </c>
    </row>
    <row r="475" spans="1:5">
      <c r="A475" s="114" t="s">
        <v>2200</v>
      </c>
      <c r="B475" s="98" t="s">
        <v>136</v>
      </c>
      <c r="C475" s="133" t="s">
        <v>2199</v>
      </c>
      <c r="D475" s="98" t="s">
        <v>993</v>
      </c>
      <c r="E475" s="132">
        <v>13.99</v>
      </c>
    </row>
    <row r="476" spans="1:5">
      <c r="A476" s="114" t="s">
        <v>1003</v>
      </c>
      <c r="B476" s="98" t="s">
        <v>136</v>
      </c>
      <c r="C476" s="133" t="s">
        <v>1002</v>
      </c>
      <c r="D476" s="98" t="s">
        <v>993</v>
      </c>
      <c r="E476" s="132">
        <v>10.55</v>
      </c>
    </row>
    <row r="477" spans="1:5">
      <c r="A477" s="114" t="s">
        <v>2196</v>
      </c>
      <c r="B477" s="98" t="s">
        <v>136</v>
      </c>
      <c r="C477" s="133" t="s">
        <v>2195</v>
      </c>
      <c r="D477" s="98" t="s">
        <v>187</v>
      </c>
      <c r="E477" s="132">
        <v>10.39</v>
      </c>
    </row>
    <row r="478" spans="1:5">
      <c r="A478" s="114" t="s">
        <v>2370</v>
      </c>
      <c r="B478" s="98" t="s">
        <v>136</v>
      </c>
      <c r="C478" s="133" t="s">
        <v>2369</v>
      </c>
      <c r="D478" s="98" t="s">
        <v>137</v>
      </c>
      <c r="E478" s="132">
        <v>188.16899064205126</v>
      </c>
    </row>
    <row r="479" spans="1:5">
      <c r="A479" s="114" t="s">
        <v>2207</v>
      </c>
      <c r="B479" s="98" t="s">
        <v>136</v>
      </c>
      <c r="C479" s="133" t="s">
        <v>2206</v>
      </c>
      <c r="D479" s="98" t="s">
        <v>187</v>
      </c>
      <c r="E479" s="132">
        <v>3.99</v>
      </c>
    </row>
    <row r="480" spans="1:5">
      <c r="A480" s="114" t="s">
        <v>1157</v>
      </c>
      <c r="B480" s="98" t="s">
        <v>136</v>
      </c>
      <c r="C480" s="133" t="s">
        <v>1156</v>
      </c>
      <c r="D480" s="98" t="s">
        <v>547</v>
      </c>
      <c r="E480" s="132">
        <v>19.329999999999998</v>
      </c>
    </row>
    <row r="481" spans="1:5">
      <c r="A481" s="114" t="s">
        <v>995</v>
      </c>
      <c r="B481" s="98" t="s">
        <v>136</v>
      </c>
      <c r="C481" s="133" t="s">
        <v>994</v>
      </c>
      <c r="D481" s="98" t="s">
        <v>993</v>
      </c>
      <c r="E481" s="132">
        <v>2.98</v>
      </c>
    </row>
    <row r="482" spans="1:5">
      <c r="A482" s="114" t="s">
        <v>1151</v>
      </c>
      <c r="B482" s="98" t="s">
        <v>136</v>
      </c>
      <c r="C482" s="133" t="s">
        <v>1150</v>
      </c>
      <c r="D482" s="98" t="s">
        <v>993</v>
      </c>
      <c r="E482" s="132">
        <v>2.89</v>
      </c>
    </row>
    <row r="483" spans="1:5">
      <c r="A483" s="114" t="s">
        <v>2293</v>
      </c>
      <c r="B483" s="98" t="s">
        <v>136</v>
      </c>
      <c r="C483" s="133" t="s">
        <v>2292</v>
      </c>
      <c r="D483" s="98" t="s">
        <v>226</v>
      </c>
      <c r="E483" s="132">
        <v>240</v>
      </c>
    </row>
    <row r="484" spans="1:5">
      <c r="A484" s="114" t="s">
        <v>2290</v>
      </c>
      <c r="B484" s="98" t="s">
        <v>136</v>
      </c>
      <c r="C484" s="133" t="s">
        <v>2289</v>
      </c>
      <c r="D484" s="98" t="s">
        <v>993</v>
      </c>
      <c r="E484" s="132">
        <v>13.99</v>
      </c>
    </row>
    <row r="485" spans="1:5">
      <c r="A485" s="114" t="s">
        <v>2288</v>
      </c>
      <c r="B485" s="98" t="s">
        <v>136</v>
      </c>
      <c r="C485" s="109" t="s">
        <v>2287</v>
      </c>
      <c r="D485" s="98" t="s">
        <v>1164</v>
      </c>
      <c r="E485" s="132">
        <v>21.01</v>
      </c>
    </row>
    <row r="486" spans="1:5">
      <c r="A486" s="114" t="s">
        <v>2286</v>
      </c>
      <c r="B486" s="98" t="s">
        <v>136</v>
      </c>
      <c r="C486" s="133" t="s">
        <v>2285</v>
      </c>
      <c r="D486" s="98" t="s">
        <v>993</v>
      </c>
      <c r="E486" s="132">
        <v>3.06</v>
      </c>
    </row>
    <row r="487" spans="1:5">
      <c r="A487" s="114" t="s">
        <v>1005</v>
      </c>
      <c r="B487" s="98" t="s">
        <v>136</v>
      </c>
      <c r="C487" s="133" t="s">
        <v>1004</v>
      </c>
      <c r="D487" s="98" t="s">
        <v>993</v>
      </c>
      <c r="E487" s="132">
        <v>13.99</v>
      </c>
    </row>
    <row r="488" spans="1:5">
      <c r="A488" s="114" t="s">
        <v>2283</v>
      </c>
      <c r="B488" s="98" t="s">
        <v>136</v>
      </c>
      <c r="C488" s="133" t="s">
        <v>2282</v>
      </c>
      <c r="D488" s="98" t="s">
        <v>547</v>
      </c>
      <c r="E488" s="132">
        <v>2.82</v>
      </c>
    </row>
    <row r="489" spans="1:5">
      <c r="A489" s="110" t="s">
        <v>997</v>
      </c>
      <c r="B489" s="98" t="s">
        <v>136</v>
      </c>
      <c r="C489" s="133" t="s">
        <v>996</v>
      </c>
      <c r="D489" s="98" t="s">
        <v>993</v>
      </c>
      <c r="E489" s="132">
        <v>2.89</v>
      </c>
    </row>
    <row r="490" spans="1:5">
      <c r="A490" s="110" t="s">
        <v>2257</v>
      </c>
      <c r="B490" s="98" t="s">
        <v>136</v>
      </c>
      <c r="C490" s="133" t="s">
        <v>2256</v>
      </c>
      <c r="D490" s="98" t="s">
        <v>993</v>
      </c>
      <c r="E490" s="132">
        <v>18.71</v>
      </c>
    </row>
    <row r="491" spans="1:5">
      <c r="A491" s="110" t="s">
        <v>1260</v>
      </c>
      <c r="B491" s="98" t="s">
        <v>136</v>
      </c>
      <c r="C491" s="133" t="s">
        <v>1259</v>
      </c>
      <c r="D491" s="98" t="s">
        <v>993</v>
      </c>
      <c r="E491" s="132">
        <v>18.91</v>
      </c>
    </row>
    <row r="492" spans="1:5">
      <c r="A492" s="110" t="s">
        <v>1178</v>
      </c>
      <c r="B492" s="98" t="s">
        <v>136</v>
      </c>
      <c r="C492" s="133" t="s">
        <v>1177</v>
      </c>
      <c r="D492" s="98" t="s">
        <v>993</v>
      </c>
      <c r="E492" s="132">
        <v>15.3</v>
      </c>
    </row>
    <row r="493" spans="1:5">
      <c r="A493" s="110" t="s">
        <v>2255</v>
      </c>
      <c r="B493" s="98" t="s">
        <v>136</v>
      </c>
      <c r="C493" s="109" t="s">
        <v>2254</v>
      </c>
      <c r="D493" s="98" t="s">
        <v>1256</v>
      </c>
      <c r="E493" s="132">
        <v>1.73</v>
      </c>
    </row>
    <row r="494" spans="1:5">
      <c r="A494" s="110" t="s">
        <v>2253</v>
      </c>
      <c r="B494" s="98" t="s">
        <v>136</v>
      </c>
      <c r="C494" s="109" t="s">
        <v>2252</v>
      </c>
      <c r="D494" s="98" t="s">
        <v>1253</v>
      </c>
      <c r="E494" s="132">
        <v>0.44</v>
      </c>
    </row>
    <row r="495" spans="1:5">
      <c r="A495" s="110" t="s">
        <v>2240</v>
      </c>
      <c r="B495" s="98" t="s">
        <v>136</v>
      </c>
      <c r="C495" s="133" t="s">
        <v>2239</v>
      </c>
      <c r="D495" s="98" t="s">
        <v>993</v>
      </c>
      <c r="E495" s="132">
        <v>20.07</v>
      </c>
    </row>
    <row r="496" spans="1:5">
      <c r="A496" s="110" t="s">
        <v>2238</v>
      </c>
      <c r="B496" s="98" t="s">
        <v>136</v>
      </c>
      <c r="C496" s="109" t="s">
        <v>2237</v>
      </c>
      <c r="D496" s="98" t="s">
        <v>2236</v>
      </c>
      <c r="E496" s="132">
        <v>9.36</v>
      </c>
    </row>
    <row r="497" spans="1:5">
      <c r="A497" s="114" t="s">
        <v>2209</v>
      </c>
      <c r="B497" s="98" t="s">
        <v>136</v>
      </c>
      <c r="C497" s="109" t="s">
        <v>2208</v>
      </c>
      <c r="D497" s="98" t="s">
        <v>591</v>
      </c>
      <c r="E497" s="132">
        <v>39.6</v>
      </c>
    </row>
    <row r="498" spans="1:5">
      <c r="A498" s="114" t="s">
        <v>2192</v>
      </c>
      <c r="B498" s="98" t="s">
        <v>136</v>
      </c>
      <c r="C498" s="133" t="s">
        <v>2191</v>
      </c>
      <c r="D498" s="98" t="s">
        <v>160</v>
      </c>
      <c r="E498" s="132">
        <v>99.5</v>
      </c>
    </row>
    <row r="499" spans="1:5">
      <c r="A499" s="114" t="s">
        <v>1159</v>
      </c>
      <c r="B499" s="98" t="s">
        <v>136</v>
      </c>
      <c r="C499" s="133" t="s">
        <v>1158</v>
      </c>
      <c r="D499" s="98" t="s">
        <v>547</v>
      </c>
      <c r="E499" s="132">
        <v>0.68</v>
      </c>
    </row>
    <row r="500" spans="1:5">
      <c r="A500" s="114" t="s">
        <v>2188</v>
      </c>
      <c r="B500" s="98" t="s">
        <v>136</v>
      </c>
      <c r="C500" s="133" t="s">
        <v>2187</v>
      </c>
      <c r="D500" s="98" t="s">
        <v>160</v>
      </c>
      <c r="E500" s="132">
        <v>84.03</v>
      </c>
    </row>
    <row r="501" spans="1:5">
      <c r="A501" s="114" t="s">
        <v>2186</v>
      </c>
      <c r="B501" s="98" t="s">
        <v>136</v>
      </c>
      <c r="C501" s="133" t="s">
        <v>2185</v>
      </c>
      <c r="D501" s="98" t="s">
        <v>160</v>
      </c>
      <c r="E501" s="132">
        <v>83.59</v>
      </c>
    </row>
    <row r="502" spans="1:5">
      <c r="A502" s="114" t="s">
        <v>2205</v>
      </c>
      <c r="B502" s="98" t="s">
        <v>136</v>
      </c>
      <c r="C502" s="133" t="s">
        <v>2204</v>
      </c>
      <c r="D502" s="98" t="s">
        <v>187</v>
      </c>
      <c r="E502" s="132">
        <v>11.93</v>
      </c>
    </row>
    <row r="503" spans="1:5">
      <c r="A503" s="114" t="s">
        <v>1337</v>
      </c>
      <c r="B503" s="98" t="s">
        <v>136</v>
      </c>
      <c r="C503" s="133" t="s">
        <v>1336</v>
      </c>
      <c r="D503" s="98" t="s">
        <v>547</v>
      </c>
      <c r="E503" s="132">
        <v>14.81</v>
      </c>
    </row>
    <row r="504" spans="1:5">
      <c r="A504" s="114" t="s">
        <v>2202</v>
      </c>
      <c r="B504" s="98" t="s">
        <v>136</v>
      </c>
      <c r="C504" s="133" t="s">
        <v>2201</v>
      </c>
      <c r="D504" s="98" t="s">
        <v>993</v>
      </c>
      <c r="E504" s="132">
        <v>13.99</v>
      </c>
    </row>
    <row r="505" spans="1:5">
      <c r="A505" s="114" t="s">
        <v>2198</v>
      </c>
      <c r="B505" s="98" t="s">
        <v>136</v>
      </c>
      <c r="C505" s="133" t="s">
        <v>2197</v>
      </c>
      <c r="D505" s="98" t="s">
        <v>547</v>
      </c>
      <c r="E505" s="132">
        <v>11.78</v>
      </c>
    </row>
    <row r="506" spans="1:5">
      <c r="A506" s="114" t="s">
        <v>2194</v>
      </c>
      <c r="B506" s="98" t="s">
        <v>136</v>
      </c>
      <c r="C506" s="109" t="s">
        <v>2193</v>
      </c>
      <c r="D506" s="98" t="s">
        <v>591</v>
      </c>
      <c r="E506" s="132">
        <v>92.66</v>
      </c>
    </row>
    <row r="507" spans="1:5">
      <c r="A507" s="114" t="s">
        <v>2190</v>
      </c>
      <c r="B507" s="98" t="s">
        <v>136</v>
      </c>
      <c r="C507" s="133" t="s">
        <v>2189</v>
      </c>
      <c r="D507" s="98" t="s">
        <v>187</v>
      </c>
      <c r="E507" s="132">
        <v>5.35</v>
      </c>
    </row>
    <row r="508" spans="1:5">
      <c r="A508" s="114" t="s">
        <v>2184</v>
      </c>
      <c r="B508" s="98" t="s">
        <v>136</v>
      </c>
      <c r="C508" s="109" t="s">
        <v>2183</v>
      </c>
      <c r="D508" s="98" t="s">
        <v>187</v>
      </c>
      <c r="E508" s="132">
        <v>20.62</v>
      </c>
    </row>
    <row r="509" spans="1:5">
      <c r="A509" s="114" t="s">
        <v>2182</v>
      </c>
      <c r="B509" s="98" t="s">
        <v>136</v>
      </c>
      <c r="C509" s="133" t="s">
        <v>2181</v>
      </c>
      <c r="D509" s="98" t="s">
        <v>993</v>
      </c>
      <c r="E509" s="132">
        <v>2.82</v>
      </c>
    </row>
    <row r="510" spans="1:5">
      <c r="A510" s="110" t="s">
        <v>2130</v>
      </c>
      <c r="B510" s="98" t="s">
        <v>136</v>
      </c>
      <c r="C510" s="133" t="s">
        <v>2129</v>
      </c>
      <c r="D510" s="98" t="s">
        <v>226</v>
      </c>
      <c r="E510" s="132">
        <v>12.46</v>
      </c>
    </row>
    <row r="511" spans="1:5">
      <c r="A511" s="110" t="s">
        <v>2128</v>
      </c>
      <c r="B511" s="98" t="s">
        <v>136</v>
      </c>
      <c r="C511" s="133" t="s">
        <v>2127</v>
      </c>
      <c r="D511" s="98" t="s">
        <v>226</v>
      </c>
      <c r="E511" s="132">
        <v>2.33</v>
      </c>
    </row>
    <row r="512" spans="1:5">
      <c r="A512" s="110" t="s">
        <v>2126</v>
      </c>
      <c r="B512" s="98" t="s">
        <v>136</v>
      </c>
      <c r="C512" s="133" t="s">
        <v>2125</v>
      </c>
      <c r="D512" s="98" t="s">
        <v>226</v>
      </c>
      <c r="E512" s="132">
        <v>377.22284124999987</v>
      </c>
    </row>
    <row r="513" spans="1:5">
      <c r="A513" s="110" t="s">
        <v>2104</v>
      </c>
      <c r="B513" s="98" t="s">
        <v>136</v>
      </c>
      <c r="C513" s="133" t="s">
        <v>2103</v>
      </c>
      <c r="D513" s="98" t="s">
        <v>547</v>
      </c>
      <c r="E513" s="132">
        <v>72.959999999999994</v>
      </c>
    </row>
    <row r="514" spans="1:5">
      <c r="A514" s="110" t="s">
        <v>1087</v>
      </c>
      <c r="B514" s="98" t="s">
        <v>136</v>
      </c>
      <c r="C514" s="133" t="s">
        <v>1086</v>
      </c>
      <c r="D514" s="98" t="s">
        <v>993</v>
      </c>
      <c r="E514" s="132">
        <v>18.420000000000002</v>
      </c>
    </row>
    <row r="515" spans="1:5">
      <c r="A515" s="110" t="s">
        <v>2117</v>
      </c>
      <c r="B515" s="98" t="s">
        <v>136</v>
      </c>
      <c r="C515" s="133" t="s">
        <v>2116</v>
      </c>
      <c r="D515" s="98" t="s">
        <v>226</v>
      </c>
      <c r="E515" s="132">
        <v>34.1</v>
      </c>
    </row>
    <row r="516" spans="1:5">
      <c r="A516" s="110" t="s">
        <v>2114</v>
      </c>
      <c r="B516" s="98" t="s">
        <v>136</v>
      </c>
      <c r="C516" s="133" t="s">
        <v>2113</v>
      </c>
      <c r="D516" s="98" t="s">
        <v>226</v>
      </c>
      <c r="E516" s="132">
        <v>151.6851375</v>
      </c>
    </row>
    <row r="517" spans="1:5">
      <c r="A517" s="110" t="s">
        <v>2108</v>
      </c>
      <c r="B517" s="98" t="s">
        <v>136</v>
      </c>
      <c r="C517" s="133" t="s">
        <v>2107</v>
      </c>
      <c r="D517" s="98" t="s">
        <v>226</v>
      </c>
      <c r="E517" s="132">
        <v>9.24</v>
      </c>
    </row>
    <row r="518" spans="1:5">
      <c r="A518" s="110" t="s">
        <v>2111</v>
      </c>
      <c r="B518" s="98" t="s">
        <v>136</v>
      </c>
      <c r="C518" s="109" t="s">
        <v>2110</v>
      </c>
      <c r="D518" s="98" t="s">
        <v>226</v>
      </c>
      <c r="E518" s="132">
        <v>122.02</v>
      </c>
    </row>
    <row r="519" spans="1:5">
      <c r="A519" s="110" t="s">
        <v>2106</v>
      </c>
      <c r="B519" s="98" t="s">
        <v>136</v>
      </c>
      <c r="C519" s="133" t="s">
        <v>2105</v>
      </c>
      <c r="D519" s="98" t="s">
        <v>226</v>
      </c>
      <c r="E519" s="132">
        <v>97.89</v>
      </c>
    </row>
    <row r="520" spans="1:5">
      <c r="A520" s="110" t="s">
        <v>2101</v>
      </c>
      <c r="B520" s="98" t="s">
        <v>136</v>
      </c>
      <c r="C520" s="133" t="s">
        <v>2100</v>
      </c>
      <c r="D520" s="98" t="s">
        <v>226</v>
      </c>
      <c r="E520" s="132">
        <v>21.23</v>
      </c>
    </row>
    <row r="521" spans="1:5">
      <c r="A521" s="110" t="s">
        <v>2098</v>
      </c>
      <c r="B521" s="98" t="s">
        <v>136</v>
      </c>
      <c r="C521" s="133" t="s">
        <v>2097</v>
      </c>
      <c r="D521" s="98" t="s">
        <v>226</v>
      </c>
      <c r="E521" s="132">
        <v>27.8</v>
      </c>
    </row>
    <row r="522" spans="1:5">
      <c r="A522" s="110" t="s">
        <v>2095</v>
      </c>
      <c r="B522" s="98" t="s">
        <v>136</v>
      </c>
      <c r="C522" s="133" t="s">
        <v>2094</v>
      </c>
      <c r="D522" s="98" t="s">
        <v>226</v>
      </c>
      <c r="E522" s="132">
        <v>27.1</v>
      </c>
    </row>
    <row r="523" spans="1:5">
      <c r="A523" s="110" t="s">
        <v>2082</v>
      </c>
      <c r="B523" s="98" t="s">
        <v>136</v>
      </c>
      <c r="C523" s="133" t="s">
        <v>2081</v>
      </c>
      <c r="D523" s="98" t="s">
        <v>226</v>
      </c>
      <c r="E523" s="132">
        <v>3.72</v>
      </c>
    </row>
    <row r="524" spans="1:5">
      <c r="A524" s="110" t="s">
        <v>2088</v>
      </c>
      <c r="B524" s="98" t="s">
        <v>136</v>
      </c>
      <c r="C524" s="133" t="s">
        <v>2087</v>
      </c>
      <c r="D524" s="98" t="s">
        <v>226</v>
      </c>
      <c r="E524" s="132">
        <v>75.064206280959709</v>
      </c>
    </row>
    <row r="525" spans="1:5">
      <c r="A525" s="110" t="s">
        <v>2085</v>
      </c>
      <c r="B525" s="98" t="s">
        <v>136</v>
      </c>
      <c r="C525" s="109" t="s">
        <v>2084</v>
      </c>
      <c r="D525" s="98" t="s">
        <v>226</v>
      </c>
      <c r="E525" s="132">
        <v>38.090000000000003</v>
      </c>
    </row>
    <row r="526" spans="1:5">
      <c r="A526" s="110" t="s">
        <v>2080</v>
      </c>
      <c r="B526" s="98" t="s">
        <v>136</v>
      </c>
      <c r="C526" s="133" t="s">
        <v>2079</v>
      </c>
      <c r="D526" s="98" t="s">
        <v>226</v>
      </c>
      <c r="E526" s="132">
        <v>33.6</v>
      </c>
    </row>
    <row r="527" spans="1:5">
      <c r="A527" s="110" t="s">
        <v>1981</v>
      </c>
      <c r="B527" s="98" t="s">
        <v>136</v>
      </c>
      <c r="C527" s="133" t="s">
        <v>1980</v>
      </c>
      <c r="D527" s="98" t="s">
        <v>226</v>
      </c>
      <c r="E527" s="132">
        <v>13.72</v>
      </c>
    </row>
    <row r="528" spans="1:5">
      <c r="A528" s="110" t="s">
        <v>2077</v>
      </c>
      <c r="B528" s="98" t="s">
        <v>136</v>
      </c>
      <c r="C528" s="133" t="s">
        <v>2076</v>
      </c>
      <c r="D528" s="98" t="s">
        <v>226</v>
      </c>
      <c r="E528" s="132">
        <v>212.45</v>
      </c>
    </row>
    <row r="529" spans="1:5">
      <c r="A529" s="110" t="s">
        <v>1089</v>
      </c>
      <c r="B529" s="98" t="s">
        <v>136</v>
      </c>
      <c r="C529" s="109" t="s">
        <v>1088</v>
      </c>
      <c r="D529" s="98" t="s">
        <v>993</v>
      </c>
      <c r="E529" s="132">
        <v>14.29</v>
      </c>
    </row>
    <row r="530" spans="1:5">
      <c r="A530" s="114" t="s">
        <v>1698</v>
      </c>
      <c r="B530" s="98" t="s">
        <v>136</v>
      </c>
      <c r="C530" s="133" t="s">
        <v>1697</v>
      </c>
      <c r="D530" s="98" t="s">
        <v>993</v>
      </c>
      <c r="E530" s="132">
        <v>13.99</v>
      </c>
    </row>
    <row r="531" spans="1:5">
      <c r="A531" s="114" t="s">
        <v>1696</v>
      </c>
      <c r="B531" s="98" t="s">
        <v>136</v>
      </c>
      <c r="C531" s="133" t="s">
        <v>1695</v>
      </c>
      <c r="D531" s="98" t="s">
        <v>187</v>
      </c>
      <c r="E531" s="132">
        <v>0.27</v>
      </c>
    </row>
    <row r="532" spans="1:5">
      <c r="A532" s="114" t="s">
        <v>2074</v>
      </c>
      <c r="B532" s="98" t="s">
        <v>136</v>
      </c>
      <c r="C532" s="109" t="s">
        <v>2073</v>
      </c>
      <c r="D532" s="98" t="s">
        <v>226</v>
      </c>
      <c r="E532" s="132">
        <v>226.2896259388971</v>
      </c>
    </row>
    <row r="533" spans="1:5">
      <c r="A533" s="114" t="s">
        <v>1692</v>
      </c>
      <c r="B533" s="98" t="s">
        <v>136</v>
      </c>
      <c r="C533" s="133" t="s">
        <v>1691</v>
      </c>
      <c r="D533" s="98" t="s">
        <v>993</v>
      </c>
      <c r="E533" s="132">
        <v>2.9</v>
      </c>
    </row>
    <row r="534" spans="1:5">
      <c r="A534" s="114" t="s">
        <v>2071</v>
      </c>
      <c r="B534" s="98" t="s">
        <v>136</v>
      </c>
      <c r="C534" s="133" t="s">
        <v>2070</v>
      </c>
      <c r="D534" s="98" t="s">
        <v>226</v>
      </c>
      <c r="E534" s="132">
        <v>279.77192642140449</v>
      </c>
    </row>
    <row r="535" spans="1:5">
      <c r="A535" s="114" t="s">
        <v>2069</v>
      </c>
      <c r="B535" s="98" t="s">
        <v>136</v>
      </c>
      <c r="C535" s="109" t="s">
        <v>2068</v>
      </c>
      <c r="D535" s="98" t="s">
        <v>226</v>
      </c>
      <c r="E535" s="132">
        <v>54.74</v>
      </c>
    </row>
    <row r="536" spans="1:5">
      <c r="A536" s="114" t="s">
        <v>1911</v>
      </c>
      <c r="B536" s="98" t="s">
        <v>136</v>
      </c>
      <c r="C536" s="133" t="s">
        <v>1910</v>
      </c>
      <c r="D536" s="98" t="s">
        <v>547</v>
      </c>
      <c r="E536" s="132">
        <v>79.709999999999994</v>
      </c>
    </row>
    <row r="537" spans="1:5">
      <c r="A537" s="114" t="s">
        <v>1909</v>
      </c>
      <c r="B537" s="98" t="s">
        <v>136</v>
      </c>
      <c r="C537" s="133" t="s">
        <v>1908</v>
      </c>
      <c r="D537" s="98" t="s">
        <v>1164</v>
      </c>
      <c r="E537" s="132">
        <v>58.83</v>
      </c>
    </row>
    <row r="538" spans="1:5">
      <c r="A538" s="114" t="s">
        <v>2066</v>
      </c>
      <c r="B538" s="98" t="s">
        <v>136</v>
      </c>
      <c r="C538" s="133" t="s">
        <v>2065</v>
      </c>
      <c r="D538" s="98" t="s">
        <v>187</v>
      </c>
      <c r="E538" s="132">
        <v>4.24</v>
      </c>
    </row>
    <row r="539" spans="1:5">
      <c r="A539" s="114" t="s">
        <v>2061</v>
      </c>
      <c r="B539" s="98" t="s">
        <v>136</v>
      </c>
      <c r="C539" s="109" t="s">
        <v>2060</v>
      </c>
      <c r="D539" s="98" t="s">
        <v>187</v>
      </c>
      <c r="E539" s="132">
        <v>3.91</v>
      </c>
    </row>
    <row r="540" spans="1:5">
      <c r="A540" s="114" t="s">
        <v>2063</v>
      </c>
      <c r="B540" s="98" t="s">
        <v>136</v>
      </c>
      <c r="C540" s="133" t="s">
        <v>2062</v>
      </c>
      <c r="D540" s="98" t="s">
        <v>187</v>
      </c>
      <c r="E540" s="132">
        <v>9.52</v>
      </c>
    </row>
    <row r="541" spans="1:5">
      <c r="A541" s="114" t="s">
        <v>2058</v>
      </c>
      <c r="B541" s="98" t="s">
        <v>136</v>
      </c>
      <c r="C541" s="133" t="s">
        <v>2057</v>
      </c>
      <c r="D541" s="98" t="s">
        <v>187</v>
      </c>
      <c r="E541" s="132">
        <v>15.88</v>
      </c>
    </row>
    <row r="542" spans="1:5">
      <c r="A542" s="114" t="s">
        <v>2056</v>
      </c>
      <c r="B542" s="98" t="s">
        <v>136</v>
      </c>
      <c r="C542" s="133" t="s">
        <v>2055</v>
      </c>
      <c r="D542" s="98" t="s">
        <v>187</v>
      </c>
      <c r="E542" s="132">
        <v>8.09</v>
      </c>
    </row>
    <row r="543" spans="1:5">
      <c r="A543" s="114" t="s">
        <v>2054</v>
      </c>
      <c r="B543" s="98" t="s">
        <v>136</v>
      </c>
      <c r="C543" s="109" t="s">
        <v>2053</v>
      </c>
      <c r="D543" s="98" t="s">
        <v>187</v>
      </c>
      <c r="E543" s="132">
        <v>7.41</v>
      </c>
    </row>
    <row r="544" spans="1:5">
      <c r="A544" s="114" t="s">
        <v>2036</v>
      </c>
      <c r="B544" s="98" t="s">
        <v>136</v>
      </c>
      <c r="C544" s="109" t="s">
        <v>2035</v>
      </c>
      <c r="D544" s="98" t="s">
        <v>226</v>
      </c>
      <c r="E544" s="132">
        <v>13.6</v>
      </c>
    </row>
    <row r="545" spans="1:5">
      <c r="A545" s="110" t="s">
        <v>1904</v>
      </c>
      <c r="B545" s="98" t="s">
        <v>136</v>
      </c>
      <c r="C545" s="133" t="s">
        <v>1903</v>
      </c>
      <c r="D545" s="98" t="s">
        <v>226</v>
      </c>
      <c r="E545" s="132">
        <v>67.75</v>
      </c>
    </row>
    <row r="546" spans="1:5">
      <c r="A546" s="110" t="s">
        <v>2031</v>
      </c>
      <c r="B546" s="98" t="s">
        <v>136</v>
      </c>
      <c r="C546" s="133" t="s">
        <v>2030</v>
      </c>
      <c r="D546" s="98" t="s">
        <v>226</v>
      </c>
      <c r="E546" s="132">
        <v>0.83</v>
      </c>
    </row>
    <row r="547" spans="1:5">
      <c r="A547" s="110" t="s">
        <v>1900</v>
      </c>
      <c r="B547" s="98" t="s">
        <v>136</v>
      </c>
      <c r="C547" s="133" t="s">
        <v>1899</v>
      </c>
      <c r="D547" s="98" t="s">
        <v>226</v>
      </c>
      <c r="E547" s="132">
        <v>58.83</v>
      </c>
    </row>
    <row r="548" spans="1:5">
      <c r="A548" s="110" t="s">
        <v>1898</v>
      </c>
      <c r="B548" s="98" t="s">
        <v>136</v>
      </c>
      <c r="C548" s="133" t="s">
        <v>1897</v>
      </c>
      <c r="D548" s="98" t="s">
        <v>226</v>
      </c>
      <c r="E548" s="132">
        <v>1.88</v>
      </c>
    </row>
    <row r="549" spans="1:5">
      <c r="A549" s="110" t="s">
        <v>2022</v>
      </c>
      <c r="B549" s="98" t="s">
        <v>136</v>
      </c>
      <c r="C549" s="133" t="s">
        <v>2021</v>
      </c>
      <c r="D549" s="98" t="s">
        <v>226</v>
      </c>
      <c r="E549" s="132">
        <v>27.81</v>
      </c>
    </row>
    <row r="550" spans="1:5">
      <c r="A550" s="114" t="s">
        <v>2019</v>
      </c>
      <c r="B550" s="98" t="s">
        <v>136</v>
      </c>
      <c r="C550" s="133" t="s">
        <v>2018</v>
      </c>
      <c r="D550" s="98" t="s">
        <v>226</v>
      </c>
      <c r="E550" s="132">
        <v>4.5999999999999996</v>
      </c>
    </row>
    <row r="551" spans="1:5">
      <c r="A551" s="114" t="s">
        <v>2010</v>
      </c>
      <c r="B551" s="98" t="s">
        <v>136</v>
      </c>
      <c r="C551" s="133" t="s">
        <v>2009</v>
      </c>
      <c r="D551" s="98" t="s">
        <v>226</v>
      </c>
      <c r="E551" s="132">
        <v>10.32</v>
      </c>
    </row>
    <row r="552" spans="1:5">
      <c r="A552" s="110" t="s">
        <v>2000</v>
      </c>
      <c r="B552" s="98" t="s">
        <v>136</v>
      </c>
      <c r="C552" s="109" t="s">
        <v>1999</v>
      </c>
      <c r="D552" s="98" t="s">
        <v>226</v>
      </c>
      <c r="E552" s="132">
        <v>19.88</v>
      </c>
    </row>
    <row r="553" spans="1:5">
      <c r="A553" s="110" t="s">
        <v>1998</v>
      </c>
      <c r="B553" s="98" t="s">
        <v>136</v>
      </c>
      <c r="C553" s="133" t="s">
        <v>1997</v>
      </c>
      <c r="D553" s="98" t="s">
        <v>226</v>
      </c>
      <c r="E553" s="132">
        <v>21.5</v>
      </c>
    </row>
    <row r="554" spans="1:5">
      <c r="A554" s="114" t="s">
        <v>1986</v>
      </c>
      <c r="B554" s="98" t="s">
        <v>136</v>
      </c>
      <c r="C554" s="109" t="s">
        <v>1985</v>
      </c>
      <c r="D554" s="98" t="s">
        <v>226</v>
      </c>
      <c r="E554" s="132">
        <v>4.76</v>
      </c>
    </row>
    <row r="555" spans="1:5">
      <c r="A555" s="110" t="s">
        <v>1979</v>
      </c>
      <c r="B555" s="98" t="s">
        <v>136</v>
      </c>
      <c r="C555" s="133" t="s">
        <v>1978</v>
      </c>
      <c r="D555" s="98" t="s">
        <v>226</v>
      </c>
      <c r="E555" s="132">
        <v>92.11</v>
      </c>
    </row>
    <row r="556" spans="1:5">
      <c r="A556" s="114" t="s">
        <v>1976</v>
      </c>
      <c r="B556" s="98" t="s">
        <v>136</v>
      </c>
      <c r="C556" s="109" t="s">
        <v>1975</v>
      </c>
      <c r="D556" s="98" t="s">
        <v>226</v>
      </c>
      <c r="E556" s="132">
        <v>53.15</v>
      </c>
    </row>
    <row r="557" spans="1:5">
      <c r="A557" s="110" t="s">
        <v>1967</v>
      </c>
      <c r="B557" s="98" t="s">
        <v>136</v>
      </c>
      <c r="C557" s="133" t="s">
        <v>1966</v>
      </c>
      <c r="D557" s="98" t="s">
        <v>187</v>
      </c>
      <c r="E557" s="132">
        <v>9.4499999999999993</v>
      </c>
    </row>
    <row r="558" spans="1:5">
      <c r="A558" s="110" t="s">
        <v>1916</v>
      </c>
      <c r="B558" s="98" t="s">
        <v>136</v>
      </c>
      <c r="C558" s="133" t="s">
        <v>1915</v>
      </c>
      <c r="D558" s="98" t="s">
        <v>137</v>
      </c>
      <c r="E558" s="132">
        <v>103.46</v>
      </c>
    </row>
    <row r="559" spans="1:5">
      <c r="A559" s="110" t="s">
        <v>1339</v>
      </c>
      <c r="B559" s="98" t="s">
        <v>136</v>
      </c>
      <c r="C559" s="133" t="s">
        <v>1338</v>
      </c>
      <c r="D559" s="98" t="s">
        <v>160</v>
      </c>
      <c r="E559" s="132">
        <v>478.53</v>
      </c>
    </row>
    <row r="560" spans="1:5">
      <c r="A560" s="110" t="s">
        <v>1335</v>
      </c>
      <c r="B560" s="98" t="s">
        <v>136</v>
      </c>
      <c r="C560" s="133" t="s">
        <v>1334</v>
      </c>
      <c r="D560" s="98" t="s">
        <v>137</v>
      </c>
      <c r="E560" s="132">
        <v>67.72723657763693</v>
      </c>
    </row>
    <row r="561" spans="1:5">
      <c r="A561" s="110" t="s">
        <v>1333</v>
      </c>
      <c r="B561" s="98" t="s">
        <v>136</v>
      </c>
      <c r="C561" s="109" t="s">
        <v>1332</v>
      </c>
      <c r="D561" s="98" t="s">
        <v>160</v>
      </c>
      <c r="E561" s="132">
        <v>40.590000000000003</v>
      </c>
    </row>
    <row r="562" spans="1:5">
      <c r="A562" s="110" t="s">
        <v>1331</v>
      </c>
      <c r="B562" s="98" t="s">
        <v>136</v>
      </c>
      <c r="C562" s="109" t="s">
        <v>1330</v>
      </c>
      <c r="D562" s="98" t="s">
        <v>137</v>
      </c>
      <c r="E562" s="132">
        <v>5.36</v>
      </c>
    </row>
    <row r="563" spans="1:5">
      <c r="A563" s="110" t="s">
        <v>1329</v>
      </c>
      <c r="B563" s="98" t="s">
        <v>136</v>
      </c>
      <c r="C563" s="109" t="s">
        <v>1328</v>
      </c>
      <c r="D563" s="98" t="s">
        <v>137</v>
      </c>
      <c r="E563" s="132">
        <v>27.6</v>
      </c>
    </row>
    <row r="564" spans="1:5">
      <c r="A564" s="114" t="s">
        <v>1907</v>
      </c>
      <c r="B564" s="98" t="s">
        <v>136</v>
      </c>
      <c r="C564" s="133" t="s">
        <v>1906</v>
      </c>
      <c r="D564" s="98" t="s">
        <v>226</v>
      </c>
      <c r="E564" s="132">
        <v>2.4300000000000002</v>
      </c>
    </row>
    <row r="565" spans="1:5">
      <c r="A565" s="110" t="s">
        <v>1902</v>
      </c>
      <c r="B565" s="98" t="s">
        <v>136</v>
      </c>
      <c r="C565" s="133" t="s">
        <v>1901</v>
      </c>
      <c r="D565" s="98" t="s">
        <v>226</v>
      </c>
      <c r="E565" s="132">
        <v>1.1000000000000001</v>
      </c>
    </row>
    <row r="566" spans="1:5">
      <c r="A566" s="110" t="s">
        <v>1854</v>
      </c>
      <c r="B566" s="98" t="s">
        <v>136</v>
      </c>
      <c r="C566" s="133" t="s">
        <v>1853</v>
      </c>
      <c r="D566" s="98" t="s">
        <v>226</v>
      </c>
      <c r="E566" s="132">
        <v>0.44</v>
      </c>
    </row>
    <row r="567" spans="1:5">
      <c r="A567" s="110" t="s">
        <v>1826</v>
      </c>
      <c r="B567" s="98" t="s">
        <v>136</v>
      </c>
      <c r="C567" s="109" t="s">
        <v>1825</v>
      </c>
      <c r="D567" s="98" t="s">
        <v>1256</v>
      </c>
      <c r="E567" s="132">
        <v>107.33</v>
      </c>
    </row>
    <row r="568" spans="1:5">
      <c r="A568" s="110" t="s">
        <v>1824</v>
      </c>
      <c r="B568" s="98" t="s">
        <v>136</v>
      </c>
      <c r="C568" s="109" t="s">
        <v>1823</v>
      </c>
      <c r="D568" s="98" t="s">
        <v>1253</v>
      </c>
      <c r="E568" s="132">
        <v>44.58</v>
      </c>
    </row>
    <row r="569" spans="1:5">
      <c r="A569" s="110" t="s">
        <v>1852</v>
      </c>
      <c r="B569" s="98" t="s">
        <v>136</v>
      </c>
      <c r="C569" s="133" t="s">
        <v>1851</v>
      </c>
      <c r="D569" s="98" t="s">
        <v>160</v>
      </c>
      <c r="E569" s="132">
        <v>427.07</v>
      </c>
    </row>
    <row r="570" spans="1:5">
      <c r="A570" s="110" t="s">
        <v>1850</v>
      </c>
      <c r="B570" s="98" t="s">
        <v>136</v>
      </c>
      <c r="C570" s="109" t="s">
        <v>1849</v>
      </c>
      <c r="D570" s="98" t="s">
        <v>160</v>
      </c>
      <c r="E570" s="132">
        <v>719.66</v>
      </c>
    </row>
    <row r="571" spans="1:5">
      <c r="A571" s="110" t="s">
        <v>1848</v>
      </c>
      <c r="B571" s="98" t="s">
        <v>136</v>
      </c>
      <c r="C571" s="133" t="s">
        <v>1847</v>
      </c>
      <c r="D571" s="98" t="s">
        <v>547</v>
      </c>
      <c r="E571" s="132">
        <v>13.24</v>
      </c>
    </row>
    <row r="572" spans="1:5">
      <c r="A572" s="110" t="s">
        <v>1846</v>
      </c>
      <c r="B572" s="98" t="s">
        <v>136</v>
      </c>
      <c r="C572" s="109" t="s">
        <v>1845</v>
      </c>
      <c r="D572" s="98" t="s">
        <v>547</v>
      </c>
      <c r="E572" s="132">
        <v>18.95</v>
      </c>
    </row>
    <row r="573" spans="1:5">
      <c r="A573" s="110" t="s">
        <v>1844</v>
      </c>
      <c r="B573" s="98" t="s">
        <v>136</v>
      </c>
      <c r="C573" s="133" t="s">
        <v>1843</v>
      </c>
      <c r="D573" s="98" t="s">
        <v>160</v>
      </c>
      <c r="E573" s="132">
        <v>404.99</v>
      </c>
    </row>
    <row r="574" spans="1:5">
      <c r="A574" s="110" t="s">
        <v>1842</v>
      </c>
      <c r="B574" s="98" t="s">
        <v>136</v>
      </c>
      <c r="C574" s="133" t="s">
        <v>1841</v>
      </c>
      <c r="D574" s="98" t="s">
        <v>137</v>
      </c>
      <c r="E574" s="132">
        <v>60.16</v>
      </c>
    </row>
    <row r="575" spans="1:5">
      <c r="A575" s="110" t="s">
        <v>1840</v>
      </c>
      <c r="B575" s="98" t="s">
        <v>136</v>
      </c>
      <c r="C575" s="109" t="s">
        <v>1839</v>
      </c>
      <c r="D575" s="98" t="s">
        <v>160</v>
      </c>
      <c r="E575" s="132">
        <v>2046.05</v>
      </c>
    </row>
    <row r="576" spans="1:5">
      <c r="A576" s="110" t="s">
        <v>1831</v>
      </c>
      <c r="B576" s="98" t="s">
        <v>136</v>
      </c>
      <c r="C576" s="109" t="s">
        <v>1830</v>
      </c>
      <c r="D576" s="98" t="s">
        <v>160</v>
      </c>
      <c r="E576" s="132">
        <v>631.29</v>
      </c>
    </row>
    <row r="577" spans="1:5">
      <c r="A577" s="110" t="s">
        <v>1816</v>
      </c>
      <c r="B577" s="98" t="s">
        <v>136</v>
      </c>
      <c r="C577" s="133" t="s">
        <v>1815</v>
      </c>
      <c r="D577" s="98" t="s">
        <v>160</v>
      </c>
      <c r="E577" s="132">
        <v>149.37</v>
      </c>
    </row>
    <row r="578" spans="1:5">
      <c r="A578" s="110" t="s">
        <v>1837</v>
      </c>
      <c r="B578" s="98" t="s">
        <v>136</v>
      </c>
      <c r="C578" s="109" t="s">
        <v>1836</v>
      </c>
      <c r="D578" s="98" t="s">
        <v>160</v>
      </c>
      <c r="E578" s="132">
        <v>96.5</v>
      </c>
    </row>
    <row r="579" spans="1:5">
      <c r="A579" s="110" t="s">
        <v>1835</v>
      </c>
      <c r="B579" s="98" t="s">
        <v>136</v>
      </c>
      <c r="C579" s="109" t="s">
        <v>1834</v>
      </c>
      <c r="D579" s="98" t="s">
        <v>226</v>
      </c>
      <c r="E579" s="132">
        <v>88.72</v>
      </c>
    </row>
    <row r="580" spans="1:5">
      <c r="A580" s="110" t="s">
        <v>1833</v>
      </c>
      <c r="B580" s="98" t="s">
        <v>136</v>
      </c>
      <c r="C580" s="133" t="s">
        <v>1832</v>
      </c>
      <c r="D580" s="98" t="s">
        <v>226</v>
      </c>
      <c r="E580" s="132">
        <v>684.87</v>
      </c>
    </row>
    <row r="581" spans="1:5">
      <c r="A581" s="110" t="s">
        <v>1820</v>
      </c>
      <c r="B581" s="98" t="s">
        <v>136</v>
      </c>
      <c r="C581" s="133" t="s">
        <v>1819</v>
      </c>
      <c r="D581" s="98" t="s">
        <v>160</v>
      </c>
      <c r="E581" s="132">
        <v>3815.24</v>
      </c>
    </row>
    <row r="582" spans="1:5">
      <c r="A582" s="110" t="s">
        <v>1818</v>
      </c>
      <c r="B582" s="98" t="s">
        <v>136</v>
      </c>
      <c r="C582" s="109" t="s">
        <v>1817</v>
      </c>
      <c r="D582" s="98" t="s">
        <v>160</v>
      </c>
      <c r="E582" s="132">
        <v>1481.5012715400176</v>
      </c>
    </row>
    <row r="583" spans="1:5">
      <c r="A583" s="110" t="s">
        <v>1828</v>
      </c>
      <c r="B583" s="98" t="s">
        <v>136</v>
      </c>
      <c r="C583" s="133" t="s">
        <v>1827</v>
      </c>
      <c r="D583" s="98" t="s">
        <v>226</v>
      </c>
      <c r="E583" s="132">
        <v>390.37</v>
      </c>
    </row>
    <row r="584" spans="1:5">
      <c r="A584" s="110" t="s">
        <v>1822</v>
      </c>
      <c r="B584" s="98" t="s">
        <v>136</v>
      </c>
      <c r="C584" s="109" t="s">
        <v>1821</v>
      </c>
      <c r="D584" s="98" t="s">
        <v>160</v>
      </c>
      <c r="E584" s="132">
        <v>502.65</v>
      </c>
    </row>
    <row r="585" spans="1:5">
      <c r="A585" s="114" t="s">
        <v>1309</v>
      </c>
      <c r="B585" s="98" t="s">
        <v>136</v>
      </c>
      <c r="C585" s="133" t="s">
        <v>1308</v>
      </c>
      <c r="D585" s="98" t="s">
        <v>993</v>
      </c>
      <c r="E585" s="132">
        <v>13.99</v>
      </c>
    </row>
    <row r="586" spans="1:5">
      <c r="A586" s="114" t="s">
        <v>1810</v>
      </c>
      <c r="B586" s="98" t="s">
        <v>136</v>
      </c>
      <c r="C586" s="109" t="s">
        <v>1433</v>
      </c>
      <c r="D586" s="98" t="s">
        <v>226</v>
      </c>
      <c r="E586" s="132">
        <v>265.37979857142869</v>
      </c>
    </row>
    <row r="587" spans="1:5">
      <c r="A587" s="114" t="s">
        <v>1305</v>
      </c>
      <c r="B587" s="98" t="s">
        <v>136</v>
      </c>
      <c r="C587" s="133" t="s">
        <v>1304</v>
      </c>
      <c r="D587" s="98" t="s">
        <v>993</v>
      </c>
      <c r="E587" s="132">
        <v>2.85</v>
      </c>
    </row>
    <row r="588" spans="1:5">
      <c r="A588" s="114" t="s">
        <v>1582</v>
      </c>
      <c r="B588" s="98" t="s">
        <v>136</v>
      </c>
      <c r="C588" s="133" t="s">
        <v>1581</v>
      </c>
      <c r="D588" s="98" t="s">
        <v>226</v>
      </c>
      <c r="E588" s="132">
        <v>7.9202200000000023</v>
      </c>
    </row>
    <row r="589" spans="1:5">
      <c r="A589" s="114" t="s">
        <v>1807</v>
      </c>
      <c r="B589" s="98" t="s">
        <v>136</v>
      </c>
      <c r="C589" s="133" t="s">
        <v>1806</v>
      </c>
      <c r="D589" s="98" t="s">
        <v>226</v>
      </c>
      <c r="E589" s="132">
        <v>2.2999999999999998</v>
      </c>
    </row>
    <row r="590" spans="1:5">
      <c r="A590" s="114" t="s">
        <v>1805</v>
      </c>
      <c r="B590" s="98" t="s">
        <v>136</v>
      </c>
      <c r="C590" s="133" t="s">
        <v>1804</v>
      </c>
      <c r="D590" s="98" t="s">
        <v>226</v>
      </c>
      <c r="E590" s="132">
        <v>4.91</v>
      </c>
    </row>
    <row r="591" spans="1:5">
      <c r="A591" s="114" t="s">
        <v>1326</v>
      </c>
      <c r="B591" s="98" t="s">
        <v>136</v>
      </c>
      <c r="C591" s="133" t="s">
        <v>1325</v>
      </c>
      <c r="D591" s="98" t="s">
        <v>187</v>
      </c>
      <c r="E591" s="132">
        <v>3.46</v>
      </c>
    </row>
    <row r="592" spans="1:5">
      <c r="A592" s="114" t="s">
        <v>1777</v>
      </c>
      <c r="B592" s="98" t="s">
        <v>136</v>
      </c>
      <c r="C592" s="133" t="s">
        <v>1776</v>
      </c>
      <c r="D592" s="98" t="s">
        <v>226</v>
      </c>
      <c r="E592" s="132">
        <v>130.77000000000001</v>
      </c>
    </row>
    <row r="593" spans="1:5">
      <c r="A593" s="114" t="s">
        <v>1773</v>
      </c>
      <c r="B593" s="98" t="s">
        <v>136</v>
      </c>
      <c r="C593" s="133" t="s">
        <v>1772</v>
      </c>
      <c r="D593" s="98" t="s">
        <v>226</v>
      </c>
      <c r="E593" s="132">
        <v>7.6</v>
      </c>
    </row>
    <row r="594" spans="1:5">
      <c r="A594" s="114" t="s">
        <v>1771</v>
      </c>
      <c r="B594" s="98" t="s">
        <v>136</v>
      </c>
      <c r="C594" s="109" t="s">
        <v>1770</v>
      </c>
      <c r="D594" s="98" t="s">
        <v>226</v>
      </c>
      <c r="E594" s="132">
        <v>83.5</v>
      </c>
    </row>
    <row r="595" spans="1:5">
      <c r="A595" s="114" t="s">
        <v>1768</v>
      </c>
      <c r="B595" s="98" t="s">
        <v>136</v>
      </c>
      <c r="C595" s="109" t="s">
        <v>1767</v>
      </c>
      <c r="D595" s="98" t="s">
        <v>226</v>
      </c>
      <c r="E595" s="132">
        <v>587.98137619964461</v>
      </c>
    </row>
    <row r="596" spans="1:5">
      <c r="A596" s="114" t="s">
        <v>1766</v>
      </c>
      <c r="B596" s="98" t="s">
        <v>136</v>
      </c>
      <c r="C596" s="133" t="s">
        <v>1765</v>
      </c>
      <c r="D596" s="98" t="s">
        <v>226</v>
      </c>
      <c r="E596" s="132">
        <v>66.23</v>
      </c>
    </row>
    <row r="597" spans="1:5">
      <c r="A597" s="114" t="s">
        <v>1764</v>
      </c>
      <c r="B597" s="98" t="s">
        <v>136</v>
      </c>
      <c r="C597" s="109" t="s">
        <v>1763</v>
      </c>
      <c r="D597" s="98" t="s">
        <v>226</v>
      </c>
      <c r="E597" s="132">
        <v>347.4</v>
      </c>
    </row>
    <row r="598" spans="1:5">
      <c r="A598" s="114" t="s">
        <v>1647</v>
      </c>
      <c r="B598" s="98" t="s">
        <v>136</v>
      </c>
      <c r="C598" s="133" t="s">
        <v>1646</v>
      </c>
      <c r="D598" s="98" t="s">
        <v>160</v>
      </c>
      <c r="E598" s="132">
        <v>455.68</v>
      </c>
    </row>
    <row r="599" spans="1:5">
      <c r="A599" s="110" t="s">
        <v>1502</v>
      </c>
      <c r="B599" s="98" t="s">
        <v>136</v>
      </c>
      <c r="C599" s="133" t="s">
        <v>1501</v>
      </c>
      <c r="D599" s="98" t="s">
        <v>187</v>
      </c>
      <c r="E599" s="132">
        <v>4.49</v>
      </c>
    </row>
    <row r="600" spans="1:5">
      <c r="A600" s="110" t="s">
        <v>1500</v>
      </c>
      <c r="B600" s="98" t="s">
        <v>136</v>
      </c>
      <c r="C600" s="133" t="s">
        <v>1499</v>
      </c>
      <c r="D600" s="98" t="s">
        <v>993</v>
      </c>
      <c r="E600" s="132">
        <v>14.8</v>
      </c>
    </row>
    <row r="601" spans="1:5">
      <c r="A601" s="114" t="s">
        <v>1498</v>
      </c>
      <c r="B601" s="98" t="s">
        <v>136</v>
      </c>
      <c r="C601" s="133" t="s">
        <v>1497</v>
      </c>
      <c r="D601" s="98" t="s">
        <v>993</v>
      </c>
      <c r="E601" s="132">
        <v>19.07</v>
      </c>
    </row>
    <row r="602" spans="1:5">
      <c r="A602" s="114" t="s">
        <v>1323</v>
      </c>
      <c r="B602" s="98" t="s">
        <v>136</v>
      </c>
      <c r="C602" s="133" t="s">
        <v>1322</v>
      </c>
      <c r="D602" s="98" t="s">
        <v>187</v>
      </c>
      <c r="E602" s="132">
        <v>2.78</v>
      </c>
    </row>
    <row r="603" spans="1:5">
      <c r="A603" s="114" t="s">
        <v>1603</v>
      </c>
      <c r="B603" s="98" t="s">
        <v>136</v>
      </c>
      <c r="C603" s="133" t="s">
        <v>1602</v>
      </c>
      <c r="D603" s="98" t="s">
        <v>226</v>
      </c>
      <c r="E603" s="132">
        <v>4.8</v>
      </c>
    </row>
    <row r="604" spans="1:5">
      <c r="A604" s="114" t="s">
        <v>1735</v>
      </c>
      <c r="B604" s="98" t="s">
        <v>136</v>
      </c>
      <c r="C604" s="133" t="s">
        <v>1734</v>
      </c>
      <c r="D604" s="98" t="s">
        <v>226</v>
      </c>
      <c r="E604" s="132">
        <v>1.76</v>
      </c>
    </row>
    <row r="605" spans="1:5">
      <c r="A605" s="114" t="s">
        <v>1728</v>
      </c>
      <c r="B605" s="98" t="s">
        <v>136</v>
      </c>
      <c r="C605" s="109" t="s">
        <v>1727</v>
      </c>
      <c r="D605" s="98" t="s">
        <v>226</v>
      </c>
      <c r="E605" s="132">
        <v>774.43</v>
      </c>
    </row>
    <row r="606" spans="1:5">
      <c r="A606" s="114" t="s">
        <v>1726</v>
      </c>
      <c r="B606" s="98" t="s">
        <v>136</v>
      </c>
      <c r="C606" s="133" t="s">
        <v>1725</v>
      </c>
      <c r="D606" s="98" t="s">
        <v>160</v>
      </c>
      <c r="E606" s="132">
        <v>441.4</v>
      </c>
    </row>
    <row r="607" spans="1:5">
      <c r="A607" s="114" t="s">
        <v>1723</v>
      </c>
      <c r="B607" s="98" t="s">
        <v>136</v>
      </c>
      <c r="C607" s="133" t="s">
        <v>1722</v>
      </c>
      <c r="D607" s="98" t="s">
        <v>226</v>
      </c>
      <c r="E607" s="132">
        <v>39.9</v>
      </c>
    </row>
    <row r="608" spans="1:5">
      <c r="A608" s="114" t="s">
        <v>1444</v>
      </c>
      <c r="B608" s="98" t="s">
        <v>136</v>
      </c>
      <c r="C608" s="133" t="s">
        <v>1443</v>
      </c>
      <c r="D608" s="98" t="s">
        <v>226</v>
      </c>
      <c r="E608" s="132">
        <v>1.75</v>
      </c>
    </row>
    <row r="609" spans="1:5">
      <c r="A609" s="114" t="s">
        <v>499</v>
      </c>
      <c r="B609" s="98" t="s">
        <v>136</v>
      </c>
      <c r="C609" s="109" t="s">
        <v>1718</v>
      </c>
      <c r="D609" s="98" t="s">
        <v>187</v>
      </c>
      <c r="E609" s="132">
        <v>11.6</v>
      </c>
    </row>
    <row r="610" spans="1:5">
      <c r="A610" s="114" t="s">
        <v>1551</v>
      </c>
      <c r="B610" s="98" t="s">
        <v>136</v>
      </c>
      <c r="C610" s="133" t="s">
        <v>1550</v>
      </c>
      <c r="D610" s="98" t="s">
        <v>226</v>
      </c>
      <c r="E610" s="132">
        <v>3.25</v>
      </c>
    </row>
    <row r="611" spans="1:5">
      <c r="A611" s="114" t="s">
        <v>1606</v>
      </c>
      <c r="B611" s="98" t="s">
        <v>136</v>
      </c>
      <c r="C611" s="133" t="s">
        <v>1605</v>
      </c>
      <c r="D611" s="98" t="s">
        <v>226</v>
      </c>
      <c r="E611" s="132">
        <v>3.65</v>
      </c>
    </row>
    <row r="612" spans="1:5">
      <c r="A612" s="114" t="s">
        <v>1709</v>
      </c>
      <c r="B612" s="98" t="s">
        <v>136</v>
      </c>
      <c r="C612" s="109" t="s">
        <v>1708</v>
      </c>
      <c r="D612" s="98" t="s">
        <v>226</v>
      </c>
      <c r="E612" s="132">
        <v>1.02</v>
      </c>
    </row>
    <row r="613" spans="1:5">
      <c r="A613" s="114" t="s">
        <v>1694</v>
      </c>
      <c r="B613" s="98" t="s">
        <v>136</v>
      </c>
      <c r="C613" s="133" t="s">
        <v>1693</v>
      </c>
      <c r="D613" s="98" t="s">
        <v>226</v>
      </c>
      <c r="E613" s="132">
        <v>2.63</v>
      </c>
    </row>
    <row r="614" spans="1:5">
      <c r="A614" s="114" t="s">
        <v>1674</v>
      </c>
      <c r="B614" s="98" t="s">
        <v>136</v>
      </c>
      <c r="C614" s="133" t="s">
        <v>1673</v>
      </c>
      <c r="D614" s="98" t="s">
        <v>226</v>
      </c>
      <c r="E614" s="132">
        <v>49.6</v>
      </c>
    </row>
    <row r="615" spans="1:5">
      <c r="A615" s="114" t="s">
        <v>1668</v>
      </c>
      <c r="B615" s="98" t="s">
        <v>136</v>
      </c>
      <c r="C615" s="133" t="s">
        <v>1667</v>
      </c>
      <c r="D615" s="98" t="s">
        <v>226</v>
      </c>
      <c r="E615" s="132">
        <v>13</v>
      </c>
    </row>
    <row r="616" spans="1:5">
      <c r="A616" s="114" t="s">
        <v>1655</v>
      </c>
      <c r="B616" s="98" t="s">
        <v>136</v>
      </c>
      <c r="C616" s="133" t="s">
        <v>440</v>
      </c>
      <c r="D616" s="98" t="s">
        <v>226</v>
      </c>
      <c r="E616" s="132">
        <v>156.6</v>
      </c>
    </row>
    <row r="617" spans="1:5">
      <c r="A617" s="110" t="s">
        <v>1649</v>
      </c>
      <c r="B617" s="98" t="s">
        <v>136</v>
      </c>
      <c r="C617" s="133" t="s">
        <v>1648</v>
      </c>
      <c r="D617" s="98" t="s">
        <v>137</v>
      </c>
      <c r="E617" s="132">
        <v>66.34</v>
      </c>
    </row>
    <row r="618" spans="1:5">
      <c r="A618" s="110" t="s">
        <v>1645</v>
      </c>
      <c r="B618" s="98" t="s">
        <v>136</v>
      </c>
      <c r="C618" s="133" t="s">
        <v>1644</v>
      </c>
      <c r="D618" s="98" t="s">
        <v>137</v>
      </c>
      <c r="E618" s="132">
        <v>131.10346675059242</v>
      </c>
    </row>
    <row r="619" spans="1:5">
      <c r="A619" s="110" t="s">
        <v>1643</v>
      </c>
      <c r="B619" s="98" t="s">
        <v>136</v>
      </c>
      <c r="C619" s="109" t="s">
        <v>1642</v>
      </c>
      <c r="D619" s="98" t="s">
        <v>137</v>
      </c>
      <c r="E619" s="132">
        <v>27.23</v>
      </c>
    </row>
    <row r="620" spans="1:5">
      <c r="A620" s="110" t="s">
        <v>1640</v>
      </c>
      <c r="B620" s="98" t="s">
        <v>136</v>
      </c>
      <c r="C620" s="133" t="s">
        <v>1639</v>
      </c>
      <c r="D620" s="98" t="s">
        <v>187</v>
      </c>
      <c r="E620" s="132">
        <v>18.2</v>
      </c>
    </row>
    <row r="621" spans="1:5">
      <c r="A621" s="114" t="s">
        <v>1637</v>
      </c>
      <c r="B621" s="98" t="s">
        <v>136</v>
      </c>
      <c r="C621" s="133" t="s">
        <v>1636</v>
      </c>
      <c r="D621" s="98" t="s">
        <v>226</v>
      </c>
      <c r="E621" s="132">
        <v>235.94000000000003</v>
      </c>
    </row>
    <row r="622" spans="1:5">
      <c r="A622" s="114" t="s">
        <v>1634</v>
      </c>
      <c r="B622" s="98" t="s">
        <v>136</v>
      </c>
      <c r="C622" s="109" t="s">
        <v>1633</v>
      </c>
      <c r="D622" s="98" t="s">
        <v>226</v>
      </c>
      <c r="E622" s="132">
        <v>17.100000000000001</v>
      </c>
    </row>
    <row r="623" spans="1:5">
      <c r="A623" s="110" t="s">
        <v>1629</v>
      </c>
      <c r="B623" s="98" t="s">
        <v>136</v>
      </c>
      <c r="C623" s="109" t="s">
        <v>1628</v>
      </c>
      <c r="D623" s="98" t="s">
        <v>226</v>
      </c>
      <c r="E623" s="132">
        <v>402.66</v>
      </c>
    </row>
    <row r="624" spans="1:5">
      <c r="A624" s="114" t="s">
        <v>1600</v>
      </c>
      <c r="B624" s="98" t="s">
        <v>136</v>
      </c>
      <c r="C624" s="133" t="s">
        <v>1599</v>
      </c>
      <c r="D624" s="98" t="s">
        <v>226</v>
      </c>
      <c r="E624" s="132">
        <v>5.2</v>
      </c>
    </row>
    <row r="625" spans="1:5">
      <c r="A625" s="114" t="s">
        <v>1458</v>
      </c>
      <c r="B625" s="98" t="s">
        <v>136</v>
      </c>
      <c r="C625" s="133" t="s">
        <v>1457</v>
      </c>
      <c r="D625" s="98" t="s">
        <v>993</v>
      </c>
      <c r="E625" s="132">
        <v>13.99</v>
      </c>
    </row>
    <row r="626" spans="1:5">
      <c r="A626" s="114" t="s">
        <v>1574</v>
      </c>
      <c r="B626" s="98" t="s">
        <v>136</v>
      </c>
      <c r="C626" s="133" t="s">
        <v>1573</v>
      </c>
      <c r="D626" s="98" t="s">
        <v>226</v>
      </c>
      <c r="E626" s="132">
        <v>15.7</v>
      </c>
    </row>
    <row r="627" spans="1:5">
      <c r="A627" s="114" t="s">
        <v>1572</v>
      </c>
      <c r="B627" s="98" t="s">
        <v>136</v>
      </c>
      <c r="C627" s="133" t="s">
        <v>1571</v>
      </c>
      <c r="D627" s="98" t="s">
        <v>226</v>
      </c>
      <c r="E627" s="132">
        <v>15.58</v>
      </c>
    </row>
    <row r="628" spans="1:5">
      <c r="A628" s="114" t="s">
        <v>1570</v>
      </c>
      <c r="B628" s="98" t="s">
        <v>136</v>
      </c>
      <c r="C628" s="133" t="s">
        <v>1569</v>
      </c>
      <c r="D628" s="98" t="s">
        <v>226</v>
      </c>
      <c r="E628" s="132">
        <v>0.81</v>
      </c>
    </row>
    <row r="629" spans="1:5">
      <c r="A629" s="114" t="s">
        <v>1568</v>
      </c>
      <c r="B629" s="98" t="s">
        <v>136</v>
      </c>
      <c r="C629" s="133" t="s">
        <v>1567</v>
      </c>
      <c r="D629" s="98" t="s">
        <v>226</v>
      </c>
      <c r="E629" s="132">
        <v>102.11000000000007</v>
      </c>
    </row>
    <row r="630" spans="1:5">
      <c r="A630" s="114" t="s">
        <v>1566</v>
      </c>
      <c r="B630" s="98" t="s">
        <v>136</v>
      </c>
      <c r="C630" s="133" t="s">
        <v>1565</v>
      </c>
      <c r="D630" s="98" t="s">
        <v>226</v>
      </c>
      <c r="E630" s="132">
        <v>0.2</v>
      </c>
    </row>
    <row r="631" spans="1:5">
      <c r="A631" s="114" t="s">
        <v>1564</v>
      </c>
      <c r="B631" s="98" t="s">
        <v>136</v>
      </c>
      <c r="C631" s="133" t="s">
        <v>1563</v>
      </c>
      <c r="D631" s="98" t="s">
        <v>226</v>
      </c>
      <c r="E631" s="132">
        <v>19.5</v>
      </c>
    </row>
    <row r="632" spans="1:5">
      <c r="A632" s="114" t="s">
        <v>1562</v>
      </c>
      <c r="B632" s="98" t="s">
        <v>136</v>
      </c>
      <c r="C632" s="133" t="s">
        <v>1561</v>
      </c>
      <c r="D632" s="98" t="s">
        <v>226</v>
      </c>
      <c r="E632" s="132">
        <v>2509</v>
      </c>
    </row>
    <row r="633" spans="1:5">
      <c r="A633" s="110" t="s">
        <v>1453</v>
      </c>
      <c r="B633" s="98" t="s">
        <v>136</v>
      </c>
      <c r="C633" s="133" t="s">
        <v>1452</v>
      </c>
      <c r="D633" s="98" t="s">
        <v>993</v>
      </c>
      <c r="E633" s="132">
        <v>2.85</v>
      </c>
    </row>
    <row r="634" spans="1:5">
      <c r="A634" s="114" t="s">
        <v>1307</v>
      </c>
      <c r="B634" s="98" t="s">
        <v>136</v>
      </c>
      <c r="C634" s="133" t="s">
        <v>1306</v>
      </c>
      <c r="D634" s="98" t="s">
        <v>226</v>
      </c>
      <c r="E634" s="132">
        <v>42.5</v>
      </c>
    </row>
    <row r="635" spans="1:5">
      <c r="A635" s="114" t="s">
        <v>1513</v>
      </c>
      <c r="B635" s="98" t="s">
        <v>136</v>
      </c>
      <c r="C635" s="133" t="s">
        <v>1512</v>
      </c>
      <c r="D635" s="98" t="s">
        <v>226</v>
      </c>
      <c r="E635" s="132">
        <v>36.21</v>
      </c>
    </row>
    <row r="636" spans="1:5">
      <c r="A636" s="114" t="s">
        <v>1588</v>
      </c>
      <c r="B636" s="98" t="s">
        <v>136</v>
      </c>
      <c r="C636" s="133" t="s">
        <v>1587</v>
      </c>
      <c r="D636" s="98" t="s">
        <v>226</v>
      </c>
      <c r="E636" s="132">
        <v>16.55</v>
      </c>
    </row>
    <row r="637" spans="1:5">
      <c r="A637" s="110" t="s">
        <v>1456</v>
      </c>
      <c r="B637" s="98" t="s">
        <v>136</v>
      </c>
      <c r="C637" s="133" t="s">
        <v>1455</v>
      </c>
      <c r="D637" s="98" t="s">
        <v>993</v>
      </c>
      <c r="E637" s="132">
        <v>21.76</v>
      </c>
    </row>
    <row r="638" spans="1:5">
      <c r="A638" s="110" t="s">
        <v>1584</v>
      </c>
      <c r="B638" s="98" t="s">
        <v>136</v>
      </c>
      <c r="C638" s="133" t="s">
        <v>476</v>
      </c>
      <c r="D638" s="98" t="s">
        <v>226</v>
      </c>
      <c r="E638" s="132">
        <v>374.8</v>
      </c>
    </row>
    <row r="639" spans="1:5">
      <c r="A639" s="114" t="s">
        <v>1579</v>
      </c>
      <c r="B639" s="98" t="s">
        <v>136</v>
      </c>
      <c r="C639" s="133" t="s">
        <v>1578</v>
      </c>
      <c r="D639" s="98" t="s">
        <v>226</v>
      </c>
      <c r="E639" s="132">
        <v>2.6</v>
      </c>
    </row>
    <row r="640" spans="1:5">
      <c r="A640" s="114" t="s">
        <v>410</v>
      </c>
      <c r="B640" s="98" t="s">
        <v>136</v>
      </c>
      <c r="C640" s="133" t="s">
        <v>411</v>
      </c>
      <c r="D640" s="98" t="s">
        <v>226</v>
      </c>
      <c r="E640" s="132">
        <v>0.12</v>
      </c>
    </row>
    <row r="641" spans="1:5">
      <c r="A641" s="114" t="s">
        <v>1559</v>
      </c>
      <c r="B641" s="98" t="s">
        <v>136</v>
      </c>
      <c r="C641" s="133" t="s">
        <v>1558</v>
      </c>
      <c r="D641" s="98" t="s">
        <v>226</v>
      </c>
      <c r="E641" s="132">
        <v>4.3499999999999996</v>
      </c>
    </row>
    <row r="642" spans="1:5">
      <c r="A642" s="114" t="s">
        <v>1548</v>
      </c>
      <c r="B642" s="98" t="s">
        <v>136</v>
      </c>
      <c r="C642" s="133" t="s">
        <v>1547</v>
      </c>
      <c r="D642" s="98" t="s">
        <v>226</v>
      </c>
      <c r="E642" s="132">
        <v>0.12</v>
      </c>
    </row>
    <row r="643" spans="1:5">
      <c r="A643" s="110" t="s">
        <v>1531</v>
      </c>
      <c r="B643" s="98" t="s">
        <v>136</v>
      </c>
      <c r="C643" s="133" t="s">
        <v>1530</v>
      </c>
      <c r="D643" s="98" t="s">
        <v>226</v>
      </c>
      <c r="E643" s="132">
        <v>278.87005164695091</v>
      </c>
    </row>
    <row r="644" spans="1:5">
      <c r="A644" s="110" t="s">
        <v>1528</v>
      </c>
      <c r="B644" s="98" t="s">
        <v>136</v>
      </c>
      <c r="C644" s="133" t="s">
        <v>1527</v>
      </c>
      <c r="D644" s="98" t="s">
        <v>226</v>
      </c>
      <c r="E644" s="132">
        <v>2745.8573003808833</v>
      </c>
    </row>
    <row r="645" spans="1:5">
      <c r="A645" s="114" t="s">
        <v>1521</v>
      </c>
      <c r="B645" s="98" t="s">
        <v>136</v>
      </c>
      <c r="C645" s="133" t="s">
        <v>1520</v>
      </c>
      <c r="D645" s="98" t="s">
        <v>226</v>
      </c>
      <c r="E645" s="132">
        <v>0.22</v>
      </c>
    </row>
    <row r="646" spans="1:5">
      <c r="A646" s="114" t="s">
        <v>1519</v>
      </c>
      <c r="B646" s="98" t="s">
        <v>136</v>
      </c>
      <c r="C646" s="133" t="s">
        <v>492</v>
      </c>
      <c r="D646" s="98" t="s">
        <v>226</v>
      </c>
      <c r="E646" s="132">
        <v>142.94142128636091</v>
      </c>
    </row>
    <row r="647" spans="1:5">
      <c r="A647" s="114" t="s">
        <v>1516</v>
      </c>
      <c r="B647" s="98" t="s">
        <v>136</v>
      </c>
      <c r="C647" s="133" t="s">
        <v>1515</v>
      </c>
      <c r="D647" s="98" t="s">
        <v>226</v>
      </c>
      <c r="E647" s="132">
        <v>97.98</v>
      </c>
    </row>
    <row r="648" spans="1:5">
      <c r="A648" s="114" t="s">
        <v>1508</v>
      </c>
      <c r="B648" s="98" t="s">
        <v>136</v>
      </c>
      <c r="C648" s="109" t="s">
        <v>1507</v>
      </c>
      <c r="D648" s="98" t="s">
        <v>226</v>
      </c>
      <c r="E648" s="132">
        <v>41.26</v>
      </c>
    </row>
    <row r="649" spans="1:5">
      <c r="A649" s="114" t="s">
        <v>1495</v>
      </c>
      <c r="B649" s="98" t="s">
        <v>136</v>
      </c>
      <c r="C649" s="133" t="s">
        <v>1494</v>
      </c>
      <c r="D649" s="98" t="s">
        <v>187</v>
      </c>
      <c r="E649" s="132">
        <v>7.91</v>
      </c>
    </row>
    <row r="650" spans="1:5">
      <c r="A650" s="114" t="s">
        <v>1492</v>
      </c>
      <c r="B650" s="98" t="s">
        <v>136</v>
      </c>
      <c r="C650" s="133" t="s">
        <v>504</v>
      </c>
      <c r="D650" s="98" t="s">
        <v>226</v>
      </c>
      <c r="E650" s="132">
        <v>7.35</v>
      </c>
    </row>
    <row r="651" spans="1:5">
      <c r="A651" s="110" t="s">
        <v>1477</v>
      </c>
      <c r="B651" s="98" t="s">
        <v>136</v>
      </c>
      <c r="C651" s="133" t="s">
        <v>1476</v>
      </c>
      <c r="D651" s="98" t="s">
        <v>226</v>
      </c>
      <c r="E651" s="132">
        <v>42.7</v>
      </c>
    </row>
    <row r="652" spans="1:5">
      <c r="A652" s="114" t="s">
        <v>1474</v>
      </c>
      <c r="B652" s="98" t="s">
        <v>136</v>
      </c>
      <c r="C652" s="133" t="s">
        <v>1473</v>
      </c>
      <c r="D652" s="98" t="s">
        <v>226</v>
      </c>
      <c r="E652" s="132">
        <v>3.2</v>
      </c>
    </row>
    <row r="653" spans="1:5">
      <c r="A653" s="114" t="s">
        <v>1471</v>
      </c>
      <c r="B653" s="98" t="s">
        <v>136</v>
      </c>
      <c r="C653" s="133" t="s">
        <v>1470</v>
      </c>
      <c r="D653" s="98" t="s">
        <v>226</v>
      </c>
      <c r="E653" s="132">
        <v>329.93</v>
      </c>
    </row>
    <row r="654" spans="1:5">
      <c r="A654" s="114" t="s">
        <v>1461</v>
      </c>
      <c r="B654" s="98" t="s">
        <v>136</v>
      </c>
      <c r="C654" s="133" t="s">
        <v>1460</v>
      </c>
      <c r="D654" s="98" t="s">
        <v>226</v>
      </c>
      <c r="E654" s="132">
        <v>508.02555390334544</v>
      </c>
    </row>
    <row r="655" spans="1:5">
      <c r="A655" s="110" t="s">
        <v>1454</v>
      </c>
      <c r="B655" s="98" t="s">
        <v>136</v>
      </c>
      <c r="C655" s="133" t="s">
        <v>519</v>
      </c>
      <c r="D655" s="98" t="s">
        <v>226</v>
      </c>
      <c r="E655" s="132">
        <v>2918.4571295389123</v>
      </c>
    </row>
    <row r="656" spans="1:5">
      <c r="A656" s="114" t="s">
        <v>1445</v>
      </c>
      <c r="B656" s="98" t="s">
        <v>136</v>
      </c>
      <c r="C656" s="133" t="s">
        <v>525</v>
      </c>
      <c r="D656" s="98" t="s">
        <v>226</v>
      </c>
      <c r="E656" s="132">
        <v>33.65</v>
      </c>
    </row>
    <row r="657" spans="1:5">
      <c r="A657" s="114" t="s">
        <v>1437</v>
      </c>
      <c r="B657" s="98" t="s">
        <v>136</v>
      </c>
      <c r="C657" s="133" t="s">
        <v>527</v>
      </c>
      <c r="D657" s="98" t="s">
        <v>187</v>
      </c>
      <c r="E657" s="132">
        <v>5.65</v>
      </c>
    </row>
    <row r="658" spans="1:5">
      <c r="A658" s="111">
        <v>1843</v>
      </c>
      <c r="B658" s="98" t="s">
        <v>136</v>
      </c>
      <c r="C658" s="133" t="s">
        <v>1435</v>
      </c>
      <c r="D658" s="98" t="s">
        <v>226</v>
      </c>
      <c r="E658" s="132">
        <v>9907.7800000000007</v>
      </c>
    </row>
    <row r="659" spans="1:5">
      <c r="A659" s="111">
        <v>9326</v>
      </c>
      <c r="B659" s="128" t="s">
        <v>136</v>
      </c>
      <c r="C659" s="109" t="s">
        <v>1433</v>
      </c>
      <c r="D659" s="98" t="s">
        <v>226</v>
      </c>
      <c r="E659" s="132">
        <v>279.81</v>
      </c>
    </row>
    <row r="660" spans="1:5">
      <c r="A660" s="114" t="s">
        <v>1426</v>
      </c>
      <c r="B660" s="98" t="s">
        <v>136</v>
      </c>
      <c r="C660" s="133" t="s">
        <v>1425</v>
      </c>
      <c r="D660" s="98" t="s">
        <v>226</v>
      </c>
      <c r="E660" s="132">
        <v>4.9000000000000004</v>
      </c>
    </row>
    <row r="661" spans="1:5">
      <c r="A661" s="114" t="s">
        <v>1423</v>
      </c>
      <c r="B661" s="98" t="s">
        <v>136</v>
      </c>
      <c r="C661" s="133" t="s">
        <v>1422</v>
      </c>
      <c r="D661" s="98" t="s">
        <v>226</v>
      </c>
      <c r="E661" s="132">
        <v>33.75</v>
      </c>
    </row>
    <row r="662" spans="1:5">
      <c r="A662" s="111">
        <v>1126</v>
      </c>
      <c r="B662" s="128" t="s">
        <v>136</v>
      </c>
      <c r="C662" s="133" t="s">
        <v>1416</v>
      </c>
      <c r="D662" s="98" t="s">
        <v>226</v>
      </c>
      <c r="E662" s="132">
        <v>60.5</v>
      </c>
    </row>
    <row r="663" spans="1:5">
      <c r="A663" s="114" t="s">
        <v>1413</v>
      </c>
      <c r="B663" s="98" t="s">
        <v>136</v>
      </c>
      <c r="C663" s="133" t="s">
        <v>1412</v>
      </c>
      <c r="D663" s="98" t="s">
        <v>226</v>
      </c>
      <c r="E663" s="132">
        <v>21.09</v>
      </c>
    </row>
    <row r="664" spans="1:5">
      <c r="A664" s="114" t="s">
        <v>1410</v>
      </c>
      <c r="B664" s="98" t="s">
        <v>136</v>
      </c>
      <c r="C664" s="133" t="s">
        <v>1409</v>
      </c>
      <c r="D664" s="98" t="s">
        <v>226</v>
      </c>
      <c r="E664" s="132">
        <v>171.95</v>
      </c>
    </row>
    <row r="665" spans="1:5">
      <c r="A665" s="111">
        <v>10692</v>
      </c>
      <c r="B665" s="128" t="s">
        <v>136</v>
      </c>
      <c r="C665" s="133" t="s">
        <v>1405</v>
      </c>
      <c r="D665" s="98" t="s">
        <v>226</v>
      </c>
      <c r="E665" s="132">
        <v>251.81</v>
      </c>
    </row>
    <row r="666" spans="1:5">
      <c r="A666" s="114" t="s">
        <v>1399</v>
      </c>
      <c r="B666" s="98" t="s">
        <v>136</v>
      </c>
      <c r="C666" s="109" t="s">
        <v>1398</v>
      </c>
      <c r="D666" s="98" t="s">
        <v>226</v>
      </c>
      <c r="E666" s="132">
        <v>1918.3880040828847</v>
      </c>
    </row>
    <row r="667" spans="1:5">
      <c r="A667" s="117" t="s">
        <v>1380</v>
      </c>
      <c r="B667" s="98" t="s">
        <v>136</v>
      </c>
      <c r="C667" s="133" t="s">
        <v>1379</v>
      </c>
      <c r="D667" s="98" t="s">
        <v>226</v>
      </c>
      <c r="E667" s="132">
        <v>3.52</v>
      </c>
    </row>
    <row r="668" spans="1:5">
      <c r="A668" s="117" t="s">
        <v>1389</v>
      </c>
      <c r="B668" s="98" t="s">
        <v>136</v>
      </c>
      <c r="C668" s="109" t="s">
        <v>1388</v>
      </c>
      <c r="D668" s="98" t="s">
        <v>226</v>
      </c>
      <c r="E668" s="132">
        <v>44.832254716981126</v>
      </c>
    </row>
    <row r="669" spans="1:5">
      <c r="A669" s="114" t="s">
        <v>1371</v>
      </c>
      <c r="B669" s="98" t="s">
        <v>136</v>
      </c>
      <c r="C669" s="133" t="s">
        <v>1370</v>
      </c>
      <c r="D669" s="98" t="s">
        <v>547</v>
      </c>
      <c r="E669" s="132">
        <v>91.921561855670078</v>
      </c>
    </row>
    <row r="670" spans="1:5">
      <c r="A670" s="111">
        <v>11195</v>
      </c>
      <c r="B670" s="128" t="s">
        <v>136</v>
      </c>
      <c r="C670" s="133" t="s">
        <v>1344</v>
      </c>
      <c r="D670" s="116" t="s">
        <v>118</v>
      </c>
      <c r="E670" s="132">
        <v>198.0073168103448</v>
      </c>
    </row>
    <row r="671" spans="1:5">
      <c r="A671" s="110" t="s">
        <v>1341</v>
      </c>
      <c r="B671" s="98" t="s">
        <v>136</v>
      </c>
      <c r="C671" s="133" t="s">
        <v>1340</v>
      </c>
      <c r="D671" s="98" t="s">
        <v>137</v>
      </c>
      <c r="E671" s="132">
        <v>94.050048656214955</v>
      </c>
    </row>
    <row r="672" spans="1:5">
      <c r="A672" s="111">
        <v>9628</v>
      </c>
      <c r="B672" s="128" t="s">
        <v>136</v>
      </c>
      <c r="C672" s="133" t="s">
        <v>565</v>
      </c>
      <c r="D672" s="98" t="s">
        <v>125</v>
      </c>
      <c r="E672" s="132">
        <v>1.1000000000000001</v>
      </c>
    </row>
    <row r="673" spans="1:5">
      <c r="A673" s="110" t="s">
        <v>1293</v>
      </c>
      <c r="B673" s="98" t="s">
        <v>136</v>
      </c>
      <c r="C673" s="133" t="s">
        <v>1292</v>
      </c>
      <c r="D673" s="98" t="s">
        <v>547</v>
      </c>
      <c r="E673" s="132">
        <v>3.46</v>
      </c>
    </row>
    <row r="674" spans="1:5">
      <c r="A674" s="110" t="s">
        <v>1291</v>
      </c>
      <c r="B674" s="98" t="s">
        <v>136</v>
      </c>
      <c r="C674" s="133" t="s">
        <v>1290</v>
      </c>
      <c r="D674" s="98" t="s">
        <v>547</v>
      </c>
      <c r="E674" s="132">
        <v>1.81</v>
      </c>
    </row>
    <row r="675" spans="1:5">
      <c r="A675" s="110" t="s">
        <v>1289</v>
      </c>
      <c r="B675" s="98" t="s">
        <v>136</v>
      </c>
      <c r="C675" s="133" t="s">
        <v>1288</v>
      </c>
      <c r="D675" s="98" t="s">
        <v>137</v>
      </c>
      <c r="E675" s="132">
        <v>78.62</v>
      </c>
    </row>
    <row r="676" spans="1:5">
      <c r="A676" s="110" t="s">
        <v>1287</v>
      </c>
      <c r="B676" s="98" t="s">
        <v>136</v>
      </c>
      <c r="C676" s="133" t="s">
        <v>1286</v>
      </c>
      <c r="D676" s="98" t="s">
        <v>993</v>
      </c>
      <c r="E676" s="132">
        <v>22.55</v>
      </c>
    </row>
    <row r="677" spans="1:5">
      <c r="A677" s="114" t="s">
        <v>1083</v>
      </c>
      <c r="B677" s="98" t="s">
        <v>136</v>
      </c>
      <c r="C677" s="109" t="s">
        <v>1082</v>
      </c>
      <c r="D677" s="98" t="s">
        <v>137</v>
      </c>
      <c r="E677" s="132">
        <v>11.06</v>
      </c>
    </row>
    <row r="678" spans="1:5">
      <c r="A678" s="110" t="s">
        <v>1266</v>
      </c>
      <c r="B678" s="98" t="s">
        <v>136</v>
      </c>
      <c r="C678" s="109" t="s">
        <v>1265</v>
      </c>
      <c r="D678" s="98" t="s">
        <v>187</v>
      </c>
      <c r="E678" s="132">
        <v>0.79</v>
      </c>
    </row>
    <row r="679" spans="1:5">
      <c r="A679" s="110" t="s">
        <v>1264</v>
      </c>
      <c r="B679" s="98" t="s">
        <v>136</v>
      </c>
      <c r="C679" s="109" t="s">
        <v>1263</v>
      </c>
      <c r="D679" s="98" t="s">
        <v>547</v>
      </c>
      <c r="E679" s="132">
        <v>0.31</v>
      </c>
    </row>
    <row r="680" spans="1:5">
      <c r="A680" s="110" t="s">
        <v>1262</v>
      </c>
      <c r="B680" s="98" t="s">
        <v>136</v>
      </c>
      <c r="C680" s="133" t="s">
        <v>1261</v>
      </c>
      <c r="D680" s="121" t="s">
        <v>160</v>
      </c>
      <c r="E680" s="132">
        <v>603.41</v>
      </c>
    </row>
    <row r="681" spans="1:5">
      <c r="A681" s="110" t="s">
        <v>1258</v>
      </c>
      <c r="B681" s="98" t="s">
        <v>136</v>
      </c>
      <c r="C681" s="109" t="s">
        <v>1257</v>
      </c>
      <c r="D681" s="121" t="s">
        <v>1256</v>
      </c>
      <c r="E681" s="132">
        <v>2.77</v>
      </c>
    </row>
    <row r="682" spans="1:5">
      <c r="A682" s="110" t="s">
        <v>1255</v>
      </c>
      <c r="B682" s="98" t="s">
        <v>136</v>
      </c>
      <c r="C682" s="109" t="s">
        <v>1254</v>
      </c>
      <c r="D682" s="121" t="s">
        <v>1253</v>
      </c>
      <c r="E682" s="132">
        <v>0.45</v>
      </c>
    </row>
    <row r="683" spans="1:5">
      <c r="A683" s="111">
        <v>2684</v>
      </c>
      <c r="B683" s="128" t="s">
        <v>136</v>
      </c>
      <c r="C683" s="133" t="s">
        <v>1242</v>
      </c>
      <c r="D683" s="98" t="s">
        <v>177</v>
      </c>
      <c r="E683" s="132">
        <v>1.0900000000000001</v>
      </c>
    </row>
    <row r="684" spans="1:5">
      <c r="A684" s="111">
        <v>2540</v>
      </c>
      <c r="B684" s="128" t="s">
        <v>136</v>
      </c>
      <c r="C684" s="133" t="s">
        <v>1241</v>
      </c>
      <c r="D684" s="98" t="s">
        <v>147</v>
      </c>
      <c r="E684" s="132">
        <v>3.5</v>
      </c>
    </row>
    <row r="685" spans="1:5">
      <c r="A685" s="110" t="s">
        <v>1202</v>
      </c>
      <c r="B685" s="98" t="s">
        <v>136</v>
      </c>
      <c r="C685" s="133" t="s">
        <v>1201</v>
      </c>
      <c r="D685" s="98" t="s">
        <v>1164</v>
      </c>
      <c r="E685" s="132">
        <v>20.82</v>
      </c>
    </row>
    <row r="686" spans="1:5">
      <c r="A686" s="110" t="s">
        <v>1200</v>
      </c>
      <c r="B686" s="98" t="s">
        <v>136</v>
      </c>
      <c r="C686" s="133" t="s">
        <v>1199</v>
      </c>
      <c r="D686" s="98" t="s">
        <v>993</v>
      </c>
      <c r="E686" s="132">
        <v>19.91</v>
      </c>
    </row>
    <row r="687" spans="1:5">
      <c r="A687" s="110" t="s">
        <v>1195</v>
      </c>
      <c r="B687" s="98" t="s">
        <v>136</v>
      </c>
      <c r="C687" s="109" t="s">
        <v>1194</v>
      </c>
      <c r="D687" s="98" t="s">
        <v>137</v>
      </c>
      <c r="E687" s="132">
        <v>8.31</v>
      </c>
    </row>
    <row r="688" spans="1:5">
      <c r="A688" s="110" t="s">
        <v>1193</v>
      </c>
      <c r="B688" s="98" t="s">
        <v>136</v>
      </c>
      <c r="C688" s="109" t="s">
        <v>1192</v>
      </c>
      <c r="D688" s="98" t="s">
        <v>137</v>
      </c>
      <c r="E688" s="132">
        <v>5.98</v>
      </c>
    </row>
    <row r="689" spans="1:5">
      <c r="A689" s="110" t="s">
        <v>1191</v>
      </c>
      <c r="B689" s="98" t="s">
        <v>136</v>
      </c>
      <c r="C689" s="109" t="s">
        <v>1190</v>
      </c>
      <c r="D689" s="98" t="s">
        <v>137</v>
      </c>
      <c r="E689" s="132">
        <v>7.9394402654094609</v>
      </c>
    </row>
    <row r="690" spans="1:5">
      <c r="A690" s="110" t="s">
        <v>1184</v>
      </c>
      <c r="B690" s="98" t="s">
        <v>136</v>
      </c>
      <c r="C690" s="133" t="s">
        <v>1183</v>
      </c>
      <c r="D690" s="98" t="s">
        <v>226</v>
      </c>
      <c r="E690" s="132">
        <v>26.5</v>
      </c>
    </row>
    <row r="691" spans="1:5">
      <c r="A691" s="110" t="s">
        <v>1182</v>
      </c>
      <c r="B691" s="98" t="s">
        <v>136</v>
      </c>
      <c r="C691" s="133" t="s">
        <v>1181</v>
      </c>
      <c r="D691" s="98" t="s">
        <v>226</v>
      </c>
      <c r="E691" s="132">
        <v>570.71038446818693</v>
      </c>
    </row>
    <row r="692" spans="1:5">
      <c r="A692" s="110" t="s">
        <v>1180</v>
      </c>
      <c r="B692" s="98" t="s">
        <v>136</v>
      </c>
      <c r="C692" s="133" t="s">
        <v>1179</v>
      </c>
      <c r="D692" s="98" t="s">
        <v>993</v>
      </c>
      <c r="E692" s="132">
        <v>17.86</v>
      </c>
    </row>
    <row r="693" spans="1:5">
      <c r="A693" s="114" t="s">
        <v>1174</v>
      </c>
      <c r="B693" s="98" t="s">
        <v>136</v>
      </c>
      <c r="C693" s="133" t="s">
        <v>1173</v>
      </c>
      <c r="D693" s="98" t="s">
        <v>993</v>
      </c>
      <c r="E693" s="132">
        <v>13.13</v>
      </c>
    </row>
    <row r="694" spans="1:5">
      <c r="A694" s="114" t="s">
        <v>1172</v>
      </c>
      <c r="B694" s="98" t="s">
        <v>136</v>
      </c>
      <c r="C694" s="109" t="s">
        <v>1171</v>
      </c>
      <c r="D694" s="98" t="s">
        <v>226</v>
      </c>
      <c r="E694" s="132">
        <v>279</v>
      </c>
    </row>
    <row r="695" spans="1:5">
      <c r="A695" s="114" t="s">
        <v>1170</v>
      </c>
      <c r="B695" s="98" t="s">
        <v>136</v>
      </c>
      <c r="C695" s="133" t="s">
        <v>1169</v>
      </c>
      <c r="D695" s="98" t="s">
        <v>226</v>
      </c>
      <c r="E695" s="132">
        <v>29.88</v>
      </c>
    </row>
    <row r="696" spans="1:5">
      <c r="A696" s="114" t="s">
        <v>1168</v>
      </c>
      <c r="B696" s="98" t="s">
        <v>136</v>
      </c>
      <c r="C696" s="133" t="s">
        <v>1167</v>
      </c>
      <c r="D696" s="98" t="s">
        <v>187</v>
      </c>
      <c r="E696" s="132">
        <v>32.51</v>
      </c>
    </row>
    <row r="697" spans="1:5">
      <c r="A697" s="114" t="s">
        <v>1166</v>
      </c>
      <c r="B697" s="98" t="s">
        <v>136</v>
      </c>
      <c r="C697" s="133" t="s">
        <v>1165</v>
      </c>
      <c r="D697" s="98" t="s">
        <v>1164</v>
      </c>
      <c r="E697" s="132">
        <v>58</v>
      </c>
    </row>
    <row r="698" spans="1:5">
      <c r="A698" s="114" t="s">
        <v>1163</v>
      </c>
      <c r="B698" s="98" t="s">
        <v>136</v>
      </c>
      <c r="C698" s="109" t="s">
        <v>1162</v>
      </c>
      <c r="D698" s="98" t="s">
        <v>226</v>
      </c>
      <c r="E698" s="132">
        <v>51.69</v>
      </c>
    </row>
    <row r="699" spans="1:5">
      <c r="A699" s="114" t="s">
        <v>1161</v>
      </c>
      <c r="B699" s="98" t="s">
        <v>136</v>
      </c>
      <c r="C699" s="133" t="s">
        <v>1160</v>
      </c>
      <c r="D699" s="98" t="s">
        <v>160</v>
      </c>
      <c r="E699" s="132">
        <v>99</v>
      </c>
    </row>
    <row r="700" spans="1:5">
      <c r="A700" s="114" t="s">
        <v>1155</v>
      </c>
      <c r="B700" s="98" t="s">
        <v>136</v>
      </c>
      <c r="C700" s="109" t="s">
        <v>1154</v>
      </c>
      <c r="D700" s="98" t="s">
        <v>187</v>
      </c>
      <c r="E700" s="132">
        <v>20.49</v>
      </c>
    </row>
    <row r="701" spans="1:5">
      <c r="A701" s="114" t="s">
        <v>1153</v>
      </c>
      <c r="B701" s="98" t="s">
        <v>136</v>
      </c>
      <c r="C701" s="133" t="s">
        <v>1152</v>
      </c>
      <c r="D701" s="98" t="s">
        <v>187</v>
      </c>
      <c r="E701" s="132">
        <v>39.234792795088211</v>
      </c>
    </row>
    <row r="702" spans="1:5">
      <c r="A702" s="110" t="s">
        <v>1093</v>
      </c>
      <c r="B702" s="98" t="s">
        <v>136</v>
      </c>
      <c r="C702" s="133" t="s">
        <v>1092</v>
      </c>
      <c r="D702" s="98" t="s">
        <v>226</v>
      </c>
      <c r="E702" s="132">
        <v>0.35</v>
      </c>
    </row>
    <row r="703" spans="1:5">
      <c r="A703" s="110" t="s">
        <v>1099</v>
      </c>
      <c r="B703" s="98" t="s">
        <v>136</v>
      </c>
      <c r="C703" s="109" t="s">
        <v>1098</v>
      </c>
      <c r="D703" s="98" t="s">
        <v>226</v>
      </c>
      <c r="E703" s="132">
        <v>426.72</v>
      </c>
    </row>
    <row r="704" spans="1:5">
      <c r="A704" s="110" t="s">
        <v>1096</v>
      </c>
      <c r="B704" s="98" t="s">
        <v>136</v>
      </c>
      <c r="C704" s="109" t="s">
        <v>1095</v>
      </c>
      <c r="D704" s="98" t="s">
        <v>226</v>
      </c>
      <c r="E704" s="132">
        <v>141.72000000000003</v>
      </c>
    </row>
    <row r="705" spans="1:5">
      <c r="A705" s="110" t="s">
        <v>1091</v>
      </c>
      <c r="B705" s="98" t="s">
        <v>136</v>
      </c>
      <c r="C705" s="109" t="s">
        <v>1090</v>
      </c>
      <c r="D705" s="98" t="s">
        <v>226</v>
      </c>
      <c r="E705" s="132">
        <v>178.84</v>
      </c>
    </row>
    <row r="706" spans="1:5">
      <c r="A706" s="110" t="s">
        <v>1053</v>
      </c>
      <c r="B706" s="98" t="s">
        <v>136</v>
      </c>
      <c r="C706" s="133" t="s">
        <v>1052</v>
      </c>
      <c r="D706" s="98" t="s">
        <v>547</v>
      </c>
      <c r="E706" s="132">
        <v>14.02</v>
      </c>
    </row>
    <row r="707" spans="1:5">
      <c r="A707" s="110" t="s">
        <v>1051</v>
      </c>
      <c r="B707" s="98" t="s">
        <v>136</v>
      </c>
      <c r="C707" s="133" t="s">
        <v>1050</v>
      </c>
      <c r="D707" s="98" t="s">
        <v>547</v>
      </c>
      <c r="E707" s="132">
        <v>31.59</v>
      </c>
    </row>
    <row r="708" spans="1:5">
      <c r="A708" s="110" t="s">
        <v>1049</v>
      </c>
      <c r="B708" s="98" t="s">
        <v>136</v>
      </c>
      <c r="C708" s="109" t="s">
        <v>1048</v>
      </c>
      <c r="D708" s="98" t="s">
        <v>226</v>
      </c>
      <c r="E708" s="132">
        <v>1.32</v>
      </c>
    </row>
    <row r="709" spans="1:5">
      <c r="A709" s="110" t="s">
        <v>1063</v>
      </c>
      <c r="B709" s="98" t="s">
        <v>136</v>
      </c>
      <c r="C709" s="109" t="s">
        <v>1062</v>
      </c>
      <c r="D709" s="98" t="s">
        <v>187</v>
      </c>
      <c r="E709" s="132">
        <v>28.63</v>
      </c>
    </row>
    <row r="710" spans="1:5">
      <c r="A710" s="110" t="s">
        <v>1061</v>
      </c>
      <c r="B710" s="98" t="s">
        <v>136</v>
      </c>
      <c r="C710" s="109" t="s">
        <v>1060</v>
      </c>
      <c r="D710" s="98" t="s">
        <v>187</v>
      </c>
      <c r="E710" s="132">
        <v>38.44</v>
      </c>
    </row>
    <row r="711" spans="1:5">
      <c r="A711" s="110" t="s">
        <v>1059</v>
      </c>
      <c r="B711" s="98" t="s">
        <v>136</v>
      </c>
      <c r="C711" s="109" t="s">
        <v>1058</v>
      </c>
      <c r="D711" s="98" t="s">
        <v>187</v>
      </c>
      <c r="E711" s="132">
        <v>56.03</v>
      </c>
    </row>
    <row r="712" spans="1:5">
      <c r="A712" s="110" t="s">
        <v>1057</v>
      </c>
      <c r="B712" s="98" t="s">
        <v>136</v>
      </c>
      <c r="C712" s="109" t="s">
        <v>1056</v>
      </c>
      <c r="D712" s="98" t="s">
        <v>187</v>
      </c>
      <c r="E712" s="132">
        <v>61.91</v>
      </c>
    </row>
    <row r="713" spans="1:5">
      <c r="A713" s="110" t="s">
        <v>1037</v>
      </c>
      <c r="B713" s="98" t="s">
        <v>136</v>
      </c>
      <c r="C713" s="133" t="s">
        <v>1036</v>
      </c>
      <c r="D713" s="98" t="s">
        <v>993</v>
      </c>
      <c r="E713" s="132">
        <v>15.25</v>
      </c>
    </row>
    <row r="714" spans="1:5">
      <c r="A714" s="110" t="s">
        <v>1035</v>
      </c>
      <c r="B714" s="98" t="s">
        <v>136</v>
      </c>
      <c r="C714" s="133" t="s">
        <v>1034</v>
      </c>
      <c r="D714" s="98" t="s">
        <v>993</v>
      </c>
      <c r="E714" s="132">
        <v>18.809999999999999</v>
      </c>
    </row>
    <row r="715" spans="1:5">
      <c r="A715" s="110" t="s">
        <v>1047</v>
      </c>
      <c r="B715" s="98" t="s">
        <v>136</v>
      </c>
      <c r="C715" s="109" t="s">
        <v>1046</v>
      </c>
      <c r="D715" s="98" t="s">
        <v>226</v>
      </c>
      <c r="E715" s="132">
        <v>0.25</v>
      </c>
    </row>
    <row r="716" spans="1:5">
      <c r="A716" s="110" t="s">
        <v>1045</v>
      </c>
      <c r="B716" s="98" t="s">
        <v>136</v>
      </c>
      <c r="C716" s="133" t="s">
        <v>1044</v>
      </c>
      <c r="D716" s="98" t="s">
        <v>187</v>
      </c>
      <c r="E716" s="132">
        <v>7.9</v>
      </c>
    </row>
    <row r="717" spans="1:5">
      <c r="A717" s="110" t="s">
        <v>1043</v>
      </c>
      <c r="B717" s="98" t="s">
        <v>136</v>
      </c>
      <c r="C717" s="133" t="s">
        <v>1042</v>
      </c>
      <c r="D717" s="98" t="s">
        <v>547</v>
      </c>
      <c r="E717" s="132">
        <v>40.36</v>
      </c>
    </row>
    <row r="718" spans="1:5">
      <c r="A718" s="110" t="s">
        <v>1041</v>
      </c>
      <c r="B718" s="98" t="s">
        <v>136</v>
      </c>
      <c r="C718" s="109" t="s">
        <v>1040</v>
      </c>
      <c r="D718" s="98" t="s">
        <v>137</v>
      </c>
      <c r="E718" s="132">
        <v>765.85</v>
      </c>
    </row>
    <row r="719" spans="1:5">
      <c r="A719" s="110" t="s">
        <v>1039</v>
      </c>
      <c r="B719" s="98" t="s">
        <v>136</v>
      </c>
      <c r="C719" s="133" t="s">
        <v>1038</v>
      </c>
      <c r="D719" s="98" t="s">
        <v>226</v>
      </c>
      <c r="E719" s="132">
        <v>19.489999999999998</v>
      </c>
    </row>
    <row r="720" spans="1:5">
      <c r="A720" s="114" t="s">
        <v>1032</v>
      </c>
      <c r="B720" s="98" t="s">
        <v>136</v>
      </c>
      <c r="C720" s="133" t="s">
        <v>1031</v>
      </c>
      <c r="D720" s="98" t="s">
        <v>226</v>
      </c>
      <c r="E720" s="132">
        <v>1620.6461292740053</v>
      </c>
    </row>
    <row r="721" spans="1:5">
      <c r="A721" s="114" t="s">
        <v>1030</v>
      </c>
      <c r="B721" s="98" t="s">
        <v>136</v>
      </c>
      <c r="C721" s="133" t="s">
        <v>1029</v>
      </c>
      <c r="D721" s="98" t="s">
        <v>160</v>
      </c>
      <c r="E721" s="132">
        <v>468.55</v>
      </c>
    </row>
    <row r="722" spans="1:5">
      <c r="A722" s="114" t="s">
        <v>1025</v>
      </c>
      <c r="B722" s="98" t="s">
        <v>136</v>
      </c>
      <c r="C722" s="109" t="s">
        <v>1024</v>
      </c>
      <c r="D722" s="98" t="s">
        <v>1023</v>
      </c>
      <c r="E722" s="132">
        <v>1970.1</v>
      </c>
    </row>
    <row r="723" spans="1:5">
      <c r="A723" s="110" t="s">
        <v>1021</v>
      </c>
      <c r="B723" s="98" t="s">
        <v>136</v>
      </c>
      <c r="C723" s="133" t="s">
        <v>1020</v>
      </c>
      <c r="D723" s="98" t="s">
        <v>993</v>
      </c>
      <c r="E723" s="132">
        <v>13.53</v>
      </c>
    </row>
    <row r="724" spans="1:5">
      <c r="A724" s="110" t="s">
        <v>1019</v>
      </c>
      <c r="B724" s="98" t="s">
        <v>136</v>
      </c>
      <c r="C724" s="133" t="s">
        <v>1018</v>
      </c>
      <c r="D724" s="98" t="s">
        <v>160</v>
      </c>
      <c r="E724" s="132">
        <v>127.7</v>
      </c>
    </row>
    <row r="725" spans="1:5">
      <c r="A725" s="110" t="s">
        <v>1017</v>
      </c>
      <c r="B725" s="98" t="s">
        <v>136</v>
      </c>
      <c r="C725" s="133" t="s">
        <v>1016</v>
      </c>
      <c r="D725" s="98" t="s">
        <v>160</v>
      </c>
      <c r="E725" s="132">
        <v>42.85</v>
      </c>
    </row>
    <row r="726" spans="1:5">
      <c r="A726" s="110" t="s">
        <v>1015</v>
      </c>
      <c r="B726" s="98" t="s">
        <v>136</v>
      </c>
      <c r="C726" s="133" t="s">
        <v>1014</v>
      </c>
      <c r="D726" s="98" t="s">
        <v>547</v>
      </c>
      <c r="E726" s="132">
        <v>2.34</v>
      </c>
    </row>
    <row r="727" spans="1:5">
      <c r="A727" s="110" t="s">
        <v>1013</v>
      </c>
      <c r="B727" s="98" t="s">
        <v>136</v>
      </c>
      <c r="C727" s="133" t="s">
        <v>1012</v>
      </c>
      <c r="D727" s="98" t="s">
        <v>137</v>
      </c>
      <c r="E727" s="132">
        <v>9</v>
      </c>
    </row>
    <row r="728" spans="1:5">
      <c r="A728" s="110" t="s">
        <v>1011</v>
      </c>
      <c r="B728" s="98" t="s">
        <v>136</v>
      </c>
      <c r="C728" s="133" t="s">
        <v>1010</v>
      </c>
      <c r="D728" s="98" t="s">
        <v>993</v>
      </c>
      <c r="E728" s="132">
        <v>2.98</v>
      </c>
    </row>
    <row r="729" spans="1:5">
      <c r="A729" s="114" t="s">
        <v>1001</v>
      </c>
      <c r="B729" s="98" t="s">
        <v>136</v>
      </c>
      <c r="C729" s="109" t="s">
        <v>1000</v>
      </c>
      <c r="D729" s="98" t="s">
        <v>226</v>
      </c>
      <c r="E729" s="132">
        <v>-944.98588630856716</v>
      </c>
    </row>
    <row r="730" spans="1:5">
      <c r="A730" s="114" t="s">
        <v>999</v>
      </c>
      <c r="B730" s="98" t="s">
        <v>136</v>
      </c>
      <c r="C730" s="133" t="s">
        <v>998</v>
      </c>
      <c r="D730" s="98" t="s">
        <v>226</v>
      </c>
      <c r="E730" s="132">
        <v>0.2</v>
      </c>
    </row>
  </sheetData>
  <autoFilter ref="A1:E730">
    <sortState ref="A2:E730">
      <sortCondition descending="1" ref="B1:B730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18</vt:i4>
      </vt:variant>
    </vt:vector>
  </HeadingPairs>
  <TitlesOfParts>
    <vt:vector size="25" baseType="lpstr">
      <vt:lpstr>SINTÉTICO</vt:lpstr>
      <vt:lpstr>CPU</vt:lpstr>
      <vt:lpstr>CRONOGRAMA</vt:lpstr>
      <vt:lpstr>BDI DESONERADO</vt:lpstr>
      <vt:lpstr>BDI DESONERADO DIF</vt:lpstr>
      <vt:lpstr>ENCARGOS SOCIAIS</vt:lpstr>
      <vt:lpstr>INSUMOS</vt:lpstr>
      <vt:lpstr>'BDI DESONERADO'!Area_de_impressao</vt:lpstr>
      <vt:lpstr>'BDI DESONERADO DIF'!Area_de_impressao</vt:lpstr>
      <vt:lpstr>CPU!Area_de_impressao</vt:lpstr>
      <vt:lpstr>CRONOGRAMA!Area_de_impressao</vt:lpstr>
      <vt:lpstr>'ENCARGOS SOCIAIS'!Area_de_impressao</vt:lpstr>
      <vt:lpstr>SINTÉTICO!Area_de_impressao</vt:lpstr>
      <vt:lpstr>AUX</vt:lpstr>
      <vt:lpstr>BDI</vt:lpstr>
      <vt:lpstr>BDIF</vt:lpstr>
      <vt:lpstr>COMPNORMAL</vt:lpstr>
      <vt:lpstr>CPU!CPU</vt:lpstr>
      <vt:lpstr>INSUMOS</vt:lpstr>
      <vt:lpstr>INSUORSE</vt:lpstr>
      <vt:lpstr>INSUPROP</vt:lpstr>
      <vt:lpstr>INSUSBC</vt:lpstr>
      <vt:lpstr>ORSETJ</vt:lpstr>
      <vt:lpstr>SICRO</vt:lpstr>
      <vt:lpstr>SINAPITJ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Nascimento</dc:creator>
  <cp:lastModifiedBy>Jose Barreto de Negreiros Filho</cp:lastModifiedBy>
  <cp:lastPrinted>2022-07-27T23:41:22Z</cp:lastPrinted>
  <dcterms:created xsi:type="dcterms:W3CDTF">2022-06-07T13:50:47Z</dcterms:created>
  <dcterms:modified xsi:type="dcterms:W3CDTF">2022-10-04T12:03:31Z</dcterms:modified>
</cp:coreProperties>
</file>